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Waste Contract\Waste Collections\Bin Hire &amp; Trade\Hire Application Forms\2023-24\"/>
    </mc:Choice>
  </mc:AlternateContent>
  <workbookProtection workbookAlgorithmName="SHA-512" workbookHashValue="EHRY5CO182gGpiT83j3+45mO/gZGu603LG3X7prxWQ9/nOLPmSI3/KrtauqRHLj+Cjfp1X6LrUdFG2UMk2ElNA==" workbookSaltValue="/BmuBzqgS4pgdL0fd2BReA==" workbookSpinCount="100000" lockStructure="1"/>
  <bookViews>
    <workbookView showHorizontalScroll="0" xWindow="120" yWindow="135" windowWidth="17400" windowHeight="10230" firstSheet="1" activeTab="1"/>
  </bookViews>
  <sheets>
    <sheet name="Number of bins to issue" sheetId="1" state="hidden" r:id="rId1"/>
    <sheet name="New Communal Service Enquiry" sheetId="2" r:id="rId2"/>
    <sheet name="General Service Requirements" sheetId="3" r:id="rId3"/>
    <sheet name="General Guidance" sheetId="4" r:id="rId4"/>
  </sheets>
  <definedNames>
    <definedName name="_xlnm.Print_Area" localSheetId="2">'General Service Requirements'!$A$2:$D$29</definedName>
    <definedName name="_xlnm.Print_Area" localSheetId="1">'New Communal Service Enquiry'!$A$1:$K$76</definedName>
    <definedName name="Recyclable_Allocation">'New Communal Service Enquiry'!$J$88</definedName>
    <definedName name="Recycling_capacity">'Number of bins to issue'!$G$1:$K$93</definedName>
    <definedName name="Residual_Allocation">'New Communal Service Enquiry'!$J$88</definedName>
    <definedName name="Residual_Capacity">'Number of bins to issue'!$A$1:$E$73</definedName>
    <definedName name="Z_B9E7929B_6919_4312_A6C0_30515BE112B2_.wvu.Cols" localSheetId="3" hidden="1">'General Guidance'!$F:$XFD</definedName>
    <definedName name="Z_B9E7929B_6919_4312_A6C0_30515BE112B2_.wvu.Cols" localSheetId="2" hidden="1">'General Service Requirements'!$E:$XFD</definedName>
    <definedName name="Z_B9E7929B_6919_4312_A6C0_30515BE112B2_.wvu.Cols" localSheetId="1" hidden="1">'New Communal Service Enquiry'!$L:$XFD</definedName>
    <definedName name="Z_B9E7929B_6919_4312_A6C0_30515BE112B2_.wvu.PrintArea" localSheetId="2" hidden="1">'General Service Requirements'!$A$2:$D$29</definedName>
    <definedName name="Z_B9E7929B_6919_4312_A6C0_30515BE112B2_.wvu.PrintArea" localSheetId="1" hidden="1">'New Communal Service Enquiry'!$A$1:$K$76</definedName>
    <definedName name="Z_B9E7929B_6919_4312_A6C0_30515BE112B2_.wvu.Rows" localSheetId="3" hidden="1">'General Guidance'!$62:$1048576,'General Guidance'!$27:$61</definedName>
    <definedName name="Z_B9E7929B_6919_4312_A6C0_30515BE112B2_.wvu.Rows" localSheetId="2" hidden="1">'General Service Requirements'!$54:$1048576,'General Service Requirements'!$30:$53</definedName>
    <definedName name="Z_B9E7929B_6919_4312_A6C0_30515BE112B2_.wvu.Rows" localSheetId="1" hidden="1">'New Communal Service Enquiry'!$110:$1048576,'New Communal Service Enquiry'!$77:$109</definedName>
  </definedNames>
  <calcPr calcId="162913"/>
  <customWorkbookViews>
    <customWorkbookView name="Greenhalf, Michael - Personal View" guid="{B9E7929B-6919-4312-A6C0-30515BE112B2}" mergeInterval="0" personalView="1" maximized="1" showHorizontalScroll="0" windowWidth="1916" windowHeight="881" activeSheetId="2" showFormulaBar="0"/>
  </customWorkbookViews>
</workbook>
</file>

<file path=xl/calcChain.xml><?xml version="1.0" encoding="utf-8"?>
<calcChain xmlns="http://schemas.openxmlformats.org/spreadsheetml/2006/main">
  <c r="F41" i="2" l="1"/>
  <c r="G41" i="2"/>
  <c r="H41" i="2"/>
  <c r="I41" i="2"/>
  <c r="E41" i="2"/>
  <c r="J72" i="2" l="1"/>
  <c r="F79" i="2"/>
  <c r="G79" i="2"/>
  <c r="H79" i="2"/>
  <c r="I79" i="2"/>
  <c r="E79" i="2"/>
  <c r="J70" i="2" l="1"/>
  <c r="J71" i="2"/>
  <c r="J69" i="2"/>
  <c r="F90" i="2"/>
  <c r="G90" i="2"/>
  <c r="H90" i="2"/>
  <c r="I90" i="2"/>
  <c r="E90" i="2"/>
  <c r="F78" i="2"/>
  <c r="G78" i="2"/>
  <c r="H78" i="2"/>
  <c r="I78" i="2"/>
  <c r="F80" i="2"/>
  <c r="G80" i="2"/>
  <c r="H80" i="2"/>
  <c r="I80" i="2"/>
  <c r="F81" i="2"/>
  <c r="G81" i="2"/>
  <c r="H81" i="2"/>
  <c r="I81" i="2"/>
  <c r="F82" i="2"/>
  <c r="G82" i="2"/>
  <c r="H82" i="2"/>
  <c r="I82" i="2"/>
  <c r="F83" i="2"/>
  <c r="G83" i="2"/>
  <c r="H83" i="2"/>
  <c r="I83" i="2"/>
  <c r="F84" i="2"/>
  <c r="G84" i="2"/>
  <c r="H84" i="2"/>
  <c r="I84" i="2"/>
  <c r="E80" i="2"/>
  <c r="E81" i="2"/>
  <c r="E82" i="2"/>
  <c r="E83" i="2"/>
  <c r="E84" i="2"/>
  <c r="E78" i="2"/>
  <c r="G32" i="2"/>
  <c r="H32" i="2"/>
  <c r="J78" i="1"/>
  <c r="J79" i="1"/>
  <c r="J80" i="1"/>
  <c r="J81" i="1"/>
  <c r="K81" i="1" s="1"/>
  <c r="J82" i="1"/>
  <c r="K82" i="1" s="1"/>
  <c r="J83" i="1"/>
  <c r="K83" i="1" s="1"/>
  <c r="J84" i="1"/>
  <c r="K84" i="1" s="1"/>
  <c r="J85" i="1"/>
  <c r="K85" i="1"/>
  <c r="J86" i="1"/>
  <c r="J87" i="1"/>
  <c r="J88" i="1"/>
  <c r="K88" i="1" s="1"/>
  <c r="J89" i="1"/>
  <c r="K89" i="1" s="1"/>
  <c r="J90" i="1"/>
  <c r="K90" i="1" s="1"/>
  <c r="J91" i="1"/>
  <c r="K91" i="1" s="1"/>
  <c r="J92" i="1"/>
  <c r="K92" i="1"/>
  <c r="J93" i="1"/>
  <c r="K93" i="1"/>
  <c r="J77" i="1"/>
  <c r="K77" i="1" s="1"/>
  <c r="K78" i="1"/>
  <c r="K79" i="1"/>
  <c r="K80" i="1"/>
  <c r="K86" i="1"/>
  <c r="K87" i="1"/>
  <c r="J3" i="1"/>
  <c r="K3" i="1"/>
  <c r="J4" i="1"/>
  <c r="K4" i="1"/>
  <c r="D3" i="1"/>
  <c r="E3" i="1"/>
  <c r="D4" i="1"/>
  <c r="E4" i="1" s="1"/>
  <c r="D5" i="1"/>
  <c r="E5" i="1"/>
  <c r="D6" i="1"/>
  <c r="E6" i="1"/>
  <c r="D7" i="1"/>
  <c r="E7" i="1"/>
  <c r="J5" i="1"/>
  <c r="K5" i="1" s="1"/>
  <c r="J6" i="1"/>
  <c r="K6" i="1"/>
  <c r="J7" i="1"/>
  <c r="K7" i="1"/>
  <c r="J8" i="1"/>
  <c r="K8" i="1"/>
  <c r="J9" i="1"/>
  <c r="K9" i="1" s="1"/>
  <c r="J10" i="1"/>
  <c r="K10" i="1"/>
  <c r="J76" i="1"/>
  <c r="K76" i="1"/>
  <c r="J75" i="1"/>
  <c r="K75" i="1"/>
  <c r="J74" i="1"/>
  <c r="K74" i="1" s="1"/>
  <c r="J73" i="1"/>
  <c r="K73" i="1"/>
  <c r="J72" i="1"/>
  <c r="K72" i="1"/>
  <c r="J71" i="1"/>
  <c r="K71" i="1"/>
  <c r="J70" i="1"/>
  <c r="K70" i="1" s="1"/>
  <c r="J69" i="1"/>
  <c r="K69" i="1"/>
  <c r="J68" i="1"/>
  <c r="K68" i="1"/>
  <c r="J67" i="1"/>
  <c r="K67" i="1"/>
  <c r="J66" i="1"/>
  <c r="K66" i="1" s="1"/>
  <c r="J65" i="1"/>
  <c r="K65" i="1"/>
  <c r="J64" i="1"/>
  <c r="K64" i="1"/>
  <c r="J63" i="1"/>
  <c r="K63" i="1"/>
  <c r="J62" i="1"/>
  <c r="K62" i="1" s="1"/>
  <c r="J61" i="1"/>
  <c r="K61" i="1"/>
  <c r="J60" i="1"/>
  <c r="K60" i="1"/>
  <c r="J59" i="1"/>
  <c r="K59" i="1"/>
  <c r="J58" i="1"/>
  <c r="K58" i="1" s="1"/>
  <c r="J57" i="1"/>
  <c r="K57" i="1"/>
  <c r="J56" i="1"/>
  <c r="K56" i="1"/>
  <c r="J55" i="1"/>
  <c r="K55" i="1"/>
  <c r="J54" i="1"/>
  <c r="K54" i="1" s="1"/>
  <c r="J53" i="1"/>
  <c r="K53" i="1"/>
  <c r="J52" i="1"/>
  <c r="K52" i="1"/>
  <c r="J51" i="1"/>
  <c r="K51" i="1"/>
  <c r="J50" i="1"/>
  <c r="K50" i="1" s="1"/>
  <c r="J49" i="1"/>
  <c r="K49" i="1"/>
  <c r="J48" i="1"/>
  <c r="K48" i="1"/>
  <c r="J47" i="1"/>
  <c r="K47" i="1"/>
  <c r="J46" i="1"/>
  <c r="K46" i="1" s="1"/>
  <c r="J45" i="1"/>
  <c r="K45" i="1"/>
  <c r="J44" i="1"/>
  <c r="K44" i="1"/>
  <c r="J43" i="1"/>
  <c r="K43" i="1"/>
  <c r="J42" i="1"/>
  <c r="K42" i="1" s="1"/>
  <c r="J41" i="1"/>
  <c r="K41" i="1"/>
  <c r="J40" i="1"/>
  <c r="K40" i="1"/>
  <c r="J39" i="1"/>
  <c r="K39" i="1"/>
  <c r="J38" i="1"/>
  <c r="K38" i="1" s="1"/>
  <c r="J37" i="1"/>
  <c r="K37" i="1"/>
  <c r="J36" i="1"/>
  <c r="K36" i="1"/>
  <c r="J35" i="1"/>
  <c r="K35" i="1"/>
  <c r="J34" i="1"/>
  <c r="K34" i="1" s="1"/>
  <c r="J33" i="1"/>
  <c r="K33" i="1"/>
  <c r="J32" i="1"/>
  <c r="K32" i="1"/>
  <c r="J31" i="1"/>
  <c r="K31" i="1"/>
  <c r="J30" i="1"/>
  <c r="K30" i="1" s="1"/>
  <c r="J29" i="1"/>
  <c r="K29" i="1"/>
  <c r="J28" i="1"/>
  <c r="K28" i="1"/>
  <c r="J27" i="1"/>
  <c r="K27" i="1"/>
  <c r="J26" i="1"/>
  <c r="K26" i="1" s="1"/>
  <c r="J25" i="1"/>
  <c r="K25" i="1"/>
  <c r="J24" i="1"/>
  <c r="K24" i="1"/>
  <c r="J23" i="1"/>
  <c r="K23" i="1"/>
  <c r="J22" i="1"/>
  <c r="K22" i="1" s="1"/>
  <c r="J21" i="1"/>
  <c r="K21" i="1"/>
  <c r="J20" i="1"/>
  <c r="K20" i="1"/>
  <c r="J19" i="1"/>
  <c r="K19" i="1"/>
  <c r="J18" i="1"/>
  <c r="K18" i="1" s="1"/>
  <c r="J17" i="1"/>
  <c r="K17" i="1"/>
  <c r="J16" i="1"/>
  <c r="K16" i="1"/>
  <c r="J15" i="1"/>
  <c r="K15" i="1"/>
  <c r="J14" i="1"/>
  <c r="K14" i="1" s="1"/>
  <c r="J13" i="1"/>
  <c r="K13" i="1"/>
  <c r="J12" i="1"/>
  <c r="K12" i="1"/>
  <c r="J11" i="1"/>
  <c r="K11" i="1"/>
  <c r="D40" i="1"/>
  <c r="E40" i="1" s="1"/>
  <c r="D41" i="1"/>
  <c r="E41" i="1"/>
  <c r="D42" i="1"/>
  <c r="E42" i="1"/>
  <c r="D43" i="1"/>
  <c r="E43" i="1"/>
  <c r="D44" i="1"/>
  <c r="E44" i="1" s="1"/>
  <c r="D45" i="1"/>
  <c r="E45" i="1"/>
  <c r="D46" i="1"/>
  <c r="E46" i="1"/>
  <c r="D47" i="1"/>
  <c r="E47" i="1"/>
  <c r="D48" i="1"/>
  <c r="E48" i="1" s="1"/>
  <c r="D49" i="1"/>
  <c r="E49" i="1"/>
  <c r="D50" i="1"/>
  <c r="E50" i="1"/>
  <c r="D51" i="1"/>
  <c r="E51" i="1"/>
  <c r="D52" i="1"/>
  <c r="E52" i="1" s="1"/>
  <c r="D53" i="1"/>
  <c r="E53" i="1"/>
  <c r="D54" i="1"/>
  <c r="E54" i="1"/>
  <c r="D55" i="1"/>
  <c r="E55" i="1"/>
  <c r="D56" i="1"/>
  <c r="E56" i="1" s="1"/>
  <c r="D57" i="1"/>
  <c r="E57" i="1"/>
  <c r="D58" i="1"/>
  <c r="E58" i="1"/>
  <c r="D59" i="1"/>
  <c r="E59" i="1"/>
  <c r="D60" i="1"/>
  <c r="E60" i="1" s="1"/>
  <c r="D61" i="1"/>
  <c r="E61" i="1"/>
  <c r="D62" i="1"/>
  <c r="E62" i="1"/>
  <c r="D63" i="1"/>
  <c r="E63" i="1"/>
  <c r="D64" i="1"/>
  <c r="E64" i="1" s="1"/>
  <c r="D65" i="1"/>
  <c r="E65" i="1"/>
  <c r="D66" i="1"/>
  <c r="E66" i="1"/>
  <c r="D67" i="1"/>
  <c r="E67" i="1"/>
  <c r="D68" i="1"/>
  <c r="E68" i="1" s="1"/>
  <c r="D69" i="1"/>
  <c r="E69" i="1"/>
  <c r="D70" i="1"/>
  <c r="E70" i="1"/>
  <c r="D71" i="1"/>
  <c r="E71" i="1"/>
  <c r="D72" i="1"/>
  <c r="E72" i="1" s="1"/>
  <c r="D73" i="1"/>
  <c r="E73" i="1"/>
  <c r="D20" i="1"/>
  <c r="E20" i="1"/>
  <c r="D21" i="1"/>
  <c r="E21" i="1"/>
  <c r="D22" i="1"/>
  <c r="E22" i="1" s="1"/>
  <c r="D23" i="1"/>
  <c r="E23" i="1"/>
  <c r="D24" i="1"/>
  <c r="E24" i="1"/>
  <c r="D25" i="1"/>
  <c r="E25" i="1"/>
  <c r="D26" i="1"/>
  <c r="E26" i="1" s="1"/>
  <c r="D27" i="1"/>
  <c r="E27" i="1"/>
  <c r="D28" i="1"/>
  <c r="E28" i="1"/>
  <c r="D29" i="1"/>
  <c r="E29" i="1"/>
  <c r="D30" i="1"/>
  <c r="E30" i="1" s="1"/>
  <c r="D31" i="1"/>
  <c r="E31" i="1"/>
  <c r="D32" i="1"/>
  <c r="E32" i="1"/>
  <c r="D33" i="1"/>
  <c r="E33" i="1"/>
  <c r="D34" i="1"/>
  <c r="E34" i="1" s="1"/>
  <c r="D35" i="1"/>
  <c r="E35" i="1"/>
  <c r="D36" i="1"/>
  <c r="E36" i="1"/>
  <c r="D37" i="1"/>
  <c r="E37" i="1"/>
  <c r="D38" i="1"/>
  <c r="E38" i="1" s="1"/>
  <c r="D39" i="1"/>
  <c r="E39" i="1"/>
  <c r="D9" i="1"/>
  <c r="E9" i="1"/>
  <c r="D10" i="1"/>
  <c r="E10" i="1"/>
  <c r="D11" i="1"/>
  <c r="E11" i="1" s="1"/>
  <c r="D12" i="1"/>
  <c r="E12" i="1"/>
  <c r="D13" i="1"/>
  <c r="E13" i="1"/>
  <c r="D14" i="1"/>
  <c r="E14" i="1"/>
  <c r="D15" i="1"/>
  <c r="E15" i="1" s="1"/>
  <c r="D16" i="1"/>
  <c r="E16" i="1"/>
  <c r="D17" i="1"/>
  <c r="E17" i="1"/>
  <c r="D18" i="1"/>
  <c r="E18" i="1"/>
  <c r="D19" i="1"/>
  <c r="E19" i="1" s="1"/>
  <c r="D8" i="1"/>
  <c r="E8" i="1"/>
  <c r="J25" i="2"/>
  <c r="J26" i="2"/>
  <c r="J27" i="2"/>
  <c r="J28" i="2"/>
  <c r="J29" i="2"/>
  <c r="J30" i="2"/>
  <c r="J31" i="2"/>
  <c r="E32" i="2"/>
  <c r="F32" i="2"/>
  <c r="I32" i="2"/>
  <c r="I33" i="2" l="1"/>
  <c r="J84" i="2"/>
  <c r="H33" i="2"/>
  <c r="G33" i="2"/>
  <c r="F33" i="2"/>
  <c r="E33" i="2"/>
  <c r="J90" i="2"/>
  <c r="J80" i="2"/>
  <c r="J78" i="2"/>
  <c r="J79" i="2"/>
  <c r="J83" i="2"/>
  <c r="J82" i="2"/>
  <c r="J81" i="2"/>
  <c r="J32" i="2"/>
  <c r="I85" i="2"/>
  <c r="I34" i="2" s="1"/>
  <c r="H85" i="2"/>
  <c r="H34" i="2" s="1"/>
  <c r="G85" i="2"/>
  <c r="G34" i="2" s="1"/>
  <c r="F85" i="2"/>
  <c r="F34" i="2" s="1"/>
  <c r="E85" i="2"/>
  <c r="E34" i="2" s="1"/>
  <c r="H46" i="2" l="1"/>
  <c r="H68" i="2" s="1"/>
  <c r="H45" i="2"/>
  <c r="H67" i="2" s="1"/>
  <c r="H44" i="2"/>
  <c r="H66" i="2" s="1"/>
  <c r="H43" i="2"/>
  <c r="H65" i="2" s="1"/>
  <c r="I43" i="2"/>
  <c r="I65" i="2" s="1"/>
  <c r="I46" i="2"/>
  <c r="I68" i="2" s="1"/>
  <c r="I45" i="2"/>
  <c r="I67" i="2" s="1"/>
  <c r="I44" i="2"/>
  <c r="I66" i="2" s="1"/>
  <c r="F45" i="2"/>
  <c r="F67" i="2" s="1"/>
  <c r="F44" i="2"/>
  <c r="F66" i="2" s="1"/>
  <c r="F46" i="2"/>
  <c r="F68" i="2" s="1"/>
  <c r="F43" i="2"/>
  <c r="F65" i="2" s="1"/>
  <c r="G45" i="2"/>
  <c r="G67" i="2" s="1"/>
  <c r="G44" i="2"/>
  <c r="G66" i="2" s="1"/>
  <c r="G46" i="2"/>
  <c r="G68" i="2" s="1"/>
  <c r="G43" i="2"/>
  <c r="G65" i="2" s="1"/>
  <c r="E43" i="2"/>
  <c r="E65" i="2" s="1"/>
  <c r="E46" i="2"/>
  <c r="E68" i="2" s="1"/>
  <c r="E44" i="2"/>
  <c r="E66" i="2" s="1"/>
  <c r="J33" i="2"/>
  <c r="J85" i="2"/>
  <c r="J34" i="2" s="1"/>
  <c r="E45" i="2"/>
  <c r="E67" i="2" s="1"/>
  <c r="J68" i="2" l="1"/>
  <c r="J67" i="2"/>
  <c r="J66" i="2"/>
  <c r="J65" i="2"/>
  <c r="F52" i="2"/>
  <c r="E52" i="2"/>
  <c r="F53" i="2"/>
  <c r="G53" i="2"/>
  <c r="H53" i="2"/>
  <c r="I53" i="2"/>
  <c r="E53" i="2"/>
  <c r="I52" i="2"/>
  <c r="G52" i="2"/>
  <c r="H52" i="2"/>
  <c r="J44" i="2"/>
  <c r="J46" i="2"/>
  <c r="J43" i="2"/>
  <c r="J45" i="2"/>
  <c r="F54" i="2" l="1"/>
  <c r="H54" i="2"/>
  <c r="G54" i="2"/>
  <c r="I54" i="2"/>
  <c r="E54" i="2"/>
  <c r="J53" i="2"/>
  <c r="J52" i="2"/>
  <c r="J54" i="2" l="1"/>
</calcChain>
</file>

<file path=xl/comments1.xml><?xml version="1.0" encoding="utf-8"?>
<comments xmlns="http://schemas.openxmlformats.org/spreadsheetml/2006/main">
  <authors>
    <author>MGreenhalf</author>
  </authors>
  <commentList>
    <comment ref="E1" authorId="0" shapeId="0">
      <text>
        <r>
          <rPr>
            <b/>
            <sz val="8"/>
            <color indexed="81"/>
            <rFont val="Tahoma"/>
            <family val="2"/>
          </rPr>
          <t>MGreenhalf:</t>
        </r>
        <r>
          <rPr>
            <sz val="8"/>
            <color indexed="81"/>
            <rFont val="Tahoma"/>
            <family val="2"/>
          </rPr>
          <t xml:space="preserve">
The capacities issued here are in all cases in excess of the required capacity of 90 litres per household as set out in the Environmental Protection Act 1990, but may be less than the developer's guide set out in the British Standard 5906.
This is because the BS5906 level includes both recycling and residual wastes, whereas this workbook splits into the two categories and calculates capacity for each.
By default the calculation issues a rounded down level of residual capacity, and residents are expected to recycle their wastes.  The level of residual capacity may be further reduced when food waste collections are extended to flats.
</t>
        </r>
      </text>
    </comment>
  </commentList>
</comments>
</file>

<file path=xl/sharedStrings.xml><?xml version="1.0" encoding="utf-8"?>
<sst xmlns="http://schemas.openxmlformats.org/spreadsheetml/2006/main" count="141" uniqueCount="107">
  <si>
    <t>Number of Homes</t>
  </si>
  <si>
    <t>Size</t>
  </si>
  <si>
    <t>Property Size</t>
  </si>
  <si>
    <t>Total properties</t>
  </si>
  <si>
    <t>Address</t>
  </si>
  <si>
    <t>Name</t>
  </si>
  <si>
    <t>Tel no</t>
  </si>
  <si>
    <t>e-mail</t>
  </si>
  <si>
    <t>Total Homes</t>
  </si>
  <si>
    <t>Bin Storage Area</t>
  </si>
  <si>
    <t>1100 ltr Eurobin for Refuse</t>
  </si>
  <si>
    <t>660 ltr Eurobin for Refuse</t>
  </si>
  <si>
    <t>1100 ltr Eurobin for Recycling</t>
  </si>
  <si>
    <t>660 ltr Eurobin for Recycling</t>
  </si>
  <si>
    <t>Capacity Delivered</t>
  </si>
  <si>
    <t>Theoretical Capacity Required (Residual)</t>
  </si>
  <si>
    <t>Theoretical Capacity Required (Recycling)</t>
  </si>
  <si>
    <t>Total Bins Required</t>
  </si>
  <si>
    <t>% of Assessment Provided</t>
  </si>
  <si>
    <t>Waste storage areas should be of adequate height to allow the lids of containers to be fully opened; a minimum height of two meters is required.</t>
  </si>
  <si>
    <t>The waste capacity provided by the Council must be apportioned equally between general  waste and recyclable waste bins.  It is expected that residents will make reasonable efforts to separate their waste into general waste and recyclable waste and use the bins provided for the separate collection of recyclable materials.  Capacity provision for refuse and recycling collections is based on this requirement.</t>
  </si>
  <si>
    <t>In mixed use developments, separate refuse areas should be provided for residential and commercial uses.  The council reserves the right to not collect containers which contain non household waste or contamination, including construction and demolition waste, rubble and hardcore; commercial or industrial waste; hazardous waste or liquids.</t>
  </si>
  <si>
    <t>Waste Storage Specifications &amp; Collection Service Standards</t>
  </si>
  <si>
    <t>Storage locations should include areas for instructional signage detailing correct use of the facilities.  The council can provide information to residents on the correct use of bins or different types, and can provide stickers for designating bins which are for collection only of specific materials, such as recyclables.  Property managers must ensure that all bins are clearly marked to denote their intended use, either by using materials provided by the council, or by making adequate alternative arrangements of their own.</t>
  </si>
  <si>
    <t>Bins should be enclosed and preferably secured to prevent unauthorised use.  If bins are stored in the open they should be secured in a compound to prevent them being moved to a position next to the building and set on fire.  Stores should be designed and located in such a way as to limit potential noise disturbance to residents (for example through the sound of glass breaking) either through use or during collection of waste.</t>
  </si>
  <si>
    <t>Recycling bins must not be contaminated with general waste.  In the event that the level of contamination is too high to collect without risk of contaminating the entire load of collected recyclates, the container will be marked as contaminated and will not be collected.  The property manager may elect to remove the contaminating material or request that the bin be collected as general waste on the next scheduled collection.</t>
  </si>
  <si>
    <t>All bins must be accessible within the bin store (or presented in accordance with any agreed alternative arrangements) in order to be collected.  Where non collection arises from any failure to provide access, the council reserves the right to defer collection until the subsequent scheduled date.</t>
  </si>
  <si>
    <t>The collection service will empty the agreed number of bins scheduled for each block or development.  Loose waste deposited within the bin store will not be collected when bins are emptied, and it is for property managers to ensure that waste is deposited within the bins, and to undertake cleaning of waste storage areas as required.  Overflows of waste would only be cleared by council collection crews where the overflow is caused by a prior failure to collect the waste on a scheduled date without good reason.</t>
  </si>
  <si>
    <t>Communal container housing should have an impervious floor to permit washing down.  Receptacles should remain closed and all waste correctly deposited within them, rather than at their side, to prevent access towaste by pests and vermin.  It will be the responsibility fo the property manager to ensure the bin store is sufficiently clean and safe to ensure that collections are not disrupted.</t>
  </si>
  <si>
    <t>Waste containers must be available for collection within 10 metres of the nearest safe vehicle stopping point, with no steps, kerbs or steep slopes (maximum gradient of 10%) over which the bins would need to be manually moved.  The property manager must take all reasonable steps to ensure that the route from the bin storage or presentation point to the nearest safe stopping point includes the necessary dropped kerbs and is free from obstructions.</t>
  </si>
  <si>
    <t>Any access requirements including access codes, keys or fobs should be provided by the property manager, along with any information need to obtain access to undertake collections. Standard FB type keys are already provided to crews, but the lock type will need to be advised.  It is not generally possible to arrange specific times for collection, but the council's contractors will consider requests from property managers for specific collection arrangements providing they can be accommodated without disruption or increased cost to the wider service.</t>
  </si>
  <si>
    <t>Maximum Refuse Collection Capacity</t>
  </si>
  <si>
    <t>Minimum Recycling Capacity</t>
  </si>
  <si>
    <t>Total Capacity Req't</t>
  </si>
  <si>
    <t>No of bins Required</t>
  </si>
  <si>
    <t>Units and bedrooms included</t>
  </si>
  <si>
    <t>Total capacity provided</t>
  </si>
  <si>
    <t>Total Bedrooms</t>
  </si>
  <si>
    <t>Recycling Capacity</t>
  </si>
  <si>
    <t>Refuse Capacity</t>
  </si>
  <si>
    <t>This gives the following agreed collection capacity (1 weekly collection per waste type)</t>
  </si>
  <si>
    <t>Contact Information (property manager)</t>
  </si>
  <si>
    <t>Location Details</t>
  </si>
  <si>
    <t>Street(s) on which the block(s) are located</t>
  </si>
  <si>
    <t>General description - eg low rise, block of flats, estate</t>
  </si>
  <si>
    <t>The council would agree to provide collection services for this number of bins of each type:</t>
  </si>
  <si>
    <t>Company</t>
  </si>
  <si>
    <t>Any access requirements including keys or codes required or other means of accessing the location.</t>
  </si>
  <si>
    <t>Household Waste Collection  - Communal Service Enquiry form</t>
  </si>
  <si>
    <t>Complete the yellow shaded areas on this form with the details of your enquiry</t>
  </si>
  <si>
    <t>Within any enclosed storage area there should be adequate lighting that is easily maintained and good natural ventilation.  Bin stores should not be obstructed with other items such as furniture, white goods, bicycles or any other obstruction that would prevent the bins being moved freely to the collection vehicle for emptying.  Other waste items awaiting separate collection should be stored neatly and safely in a designated area within the bin store or elsewhere which does not impede movement of bins for normal collections.</t>
  </si>
  <si>
    <t>Skips and large waste container should never be placed against a building and should normally be a minimum of six meters away from any part of the premises (or secured in a dedicated storage area).  Special security requirements may apply to hire of skips - this will be notified before a contract is concluded, and may include requirements to prevent theft of skip containers.</t>
  </si>
  <si>
    <t>Block Name</t>
  </si>
  <si>
    <t>Total Capacity provision (litres)</t>
  </si>
  <si>
    <t>1 bed flat</t>
  </si>
  <si>
    <t>2 bed flat</t>
  </si>
  <si>
    <t>3 bed flat</t>
  </si>
  <si>
    <t>4 bed flat</t>
  </si>
  <si>
    <t>5 bed flat</t>
  </si>
  <si>
    <t>6 bed flat</t>
  </si>
  <si>
    <t>Studio flat</t>
  </si>
  <si>
    <t>Average weekly capacity provision per home</t>
  </si>
  <si>
    <t>Enter the numbers here for the numbers of properties that are served by each bin store or waste storage area.  For each bin store you should break down into the different property sizes,based on the number of bedrooms. 
The sections below will set out the numbers and sizes of bins that the council would normally agree to service.  If you wish to request a non standard provision in terms of container sizes, types or collection arrangements, please set our your request below in the yellow box below with your reasons, and the council will consider your request and respond.</t>
  </si>
  <si>
    <r>
      <t xml:space="preserve">Bin Storage Area. </t>
    </r>
    <r>
      <rPr>
        <sz val="10"/>
        <rFont val="Calibri"/>
        <family val="2"/>
        <scheme val="minor"/>
      </rPr>
      <t>Complete one column for each separate bin storage area with the number of homes allocated to that bin store.  If your development has more than five bin stores, please complete a second form.</t>
    </r>
  </si>
  <si>
    <t>General Guidance</t>
  </si>
  <si>
    <t>Requests for more containers</t>
  </si>
  <si>
    <t>We can generally accommodate other container types providing they have a 'comb lift' loading system that is compatible with our collection vehicles.  However, the communal service cannot collect large numbers of small bins from high rise developments, and container types must be selected to minimise overall numbers to a reasonable degree to maintain service efficiency.</t>
  </si>
  <si>
    <t>Requests for refuse only services</t>
  </si>
  <si>
    <t>We are required by law to collect recyclable waste separately, and cannot provide 'refuse only' services.  Agreed collection capacity must be split with at least 50% of capacity provided with recycling containers.</t>
  </si>
  <si>
    <t>Requests for timed collections</t>
  </si>
  <si>
    <r>
      <t xml:space="preserve">We can provide additional recycling capacity, but would not normally provide significant additional refuse capacity unless there is an </t>
    </r>
    <r>
      <rPr>
        <b/>
        <sz val="10"/>
        <rFont val="Arial"/>
        <family val="2"/>
      </rPr>
      <t>exceptional</t>
    </r>
    <r>
      <rPr>
        <sz val="10"/>
        <rFont val="Arial"/>
        <family val="2"/>
      </rPr>
      <t xml:space="preserve"> reason to do so.  Residents are expected to minimise general waste by using recycling bins correctly, and the council will not provide extra refuse bins if they fail to do so.  </t>
    </r>
  </si>
  <si>
    <t>Requests for extra collections</t>
  </si>
  <si>
    <t>We cannot provide collection appointments.  Wherever possible we would undertake household waste collection routes in a consistent order, and this usually results in a fairly consistent collection time on your collection day.  However this may be disrupted by traffic or other factors outside the council's control.  If there are reasons you would like collections to taske place on a specified day or time period, please give this information with reasons.  We will attempt to accommodate requests, where it does not adversely affect operational efficiency - this is usually only available for very large developments.</t>
  </si>
  <si>
    <t xml:space="preserve">The standard communal service provision is for a single waste collection per week per waste type.  Extra scheduled weekly collections and additional ad-hoc collections are only available in exceptional circumstances.  </t>
  </si>
  <si>
    <t>Missed collections and other service failures</t>
  </si>
  <si>
    <t>Missed collection should be reported online through the council's website at:</t>
  </si>
  <si>
    <t>Other complaints or service failures should be reported to our customer services department at:</t>
  </si>
  <si>
    <t>environment@southwark.gov.uk</t>
  </si>
  <si>
    <t>Replacement or repair of containers</t>
  </si>
  <si>
    <t>www.southwark.gov.uk/missedcollection</t>
  </si>
  <si>
    <t>Requests to change container types</t>
  </si>
  <si>
    <t>Specialist container services</t>
  </si>
  <si>
    <t>The council has only limited capacity for collections of small 'roll-on-roll-off' containers including compactors that loaded by 'hook lift' equipment.  Property managers considering this approach for containment of waste should contact the council for advice before considering implementing this method of waste storage, as this may not be available.  We do not provide collections for alternative waste containment methods such as underground or vacuum storage systems.</t>
  </si>
  <si>
    <t>The council will only repair or replace containers that it has supplied under a hire agreement.  Repair or replacement of bins owned by property managers or by developments themselves must be repaired by the property managers/owners at their own cost.</t>
  </si>
  <si>
    <t>Standard service provision for communal household waste collections is based on Eurobin container in 660 litre and 1100 litre sizes.  The standard capacity provision is calculated based on property sizes.  If you provide your own containers, you should ensure that you obtain different coloured containers for refuse and recycling.  
Each container which the council agrees to be serviced will need to be clearly marked with the waste type it is intended to contain.  The collection service will not empty additional bins, beyond the agreed number and types of containers.</t>
  </si>
  <si>
    <r>
      <t xml:space="preserve">Council Response
</t>
    </r>
    <r>
      <rPr>
        <sz val="10"/>
        <rFont val="Calibri"/>
        <family val="2"/>
        <scheme val="minor"/>
      </rPr>
      <t>Give notes on whether we can comply with the requested requirements, or any alternative arrangements we might offer instead.  This may need to be checked with the contractor before responding.  Give details of authorisation for any special arrangement agreed.</t>
    </r>
  </si>
  <si>
    <t>Person authorising on behalf of LBS</t>
  </si>
  <si>
    <t>Date</t>
  </si>
  <si>
    <t>This section is for completion by the council</t>
  </si>
  <si>
    <t>If the council agrees to change the standard bin numbers, please overwrite the details below to give the agreed number</t>
  </si>
  <si>
    <t>Total Capacity provision</t>
  </si>
  <si>
    <t>Refuse</t>
  </si>
  <si>
    <t>Other (please state)</t>
  </si>
  <si>
    <t>waste.management@southwark.gov.uk</t>
  </si>
  <si>
    <t>Return completed form to:</t>
  </si>
  <si>
    <t>Service Commencement</t>
  </si>
  <si>
    <t>We can only normally commence collection services when the properties have been registered for council tax purposes and have been added to the official gazetteer of addresses.  a minimum of14 days notice will normally be needed from the date of the initial enquiry to the actual commencement of services.  If a large number of containers are needed (more than 6) you should notify the council as early as possible to ensure that containers can be supplied/approved in time and the collections commenced.  If there is an urgent need, please ensure this enquiry is sent to the council at the email address below with 'URGENT' appearing in the subject line, and we will try to prioritise your requirements.</t>
  </si>
  <si>
    <t>Any special requests or preference for container types or collection methods?
(We may not be able to accommodate all requirements as the service is standardised)</t>
  </si>
  <si>
    <r>
      <rPr>
        <b/>
        <sz val="11"/>
        <rFont val="Calibri"/>
        <family val="2"/>
        <scheme val="minor"/>
      </rPr>
      <t>Any special requests or preference for container types or collection methods or to vary the number of containers?</t>
    </r>
    <r>
      <rPr>
        <sz val="10"/>
        <rFont val="Calibri"/>
        <family val="2"/>
        <scheme val="minor"/>
      </rPr>
      <t xml:space="preserve">
Please state your requests here and give reasons - we may not be able to accommodate all requirements as the service is standardised</t>
    </r>
  </si>
  <si>
    <r>
      <t xml:space="preserve">Expected occupation date
</t>
    </r>
    <r>
      <rPr>
        <sz val="9"/>
        <rFont val="Calibri"/>
        <family val="2"/>
        <scheme val="minor"/>
      </rPr>
      <t>When household waste collection services are needed from (normally min 14 days notice)</t>
    </r>
  </si>
  <si>
    <t>binhire</t>
  </si>
  <si>
    <t>Council Section password</t>
  </si>
  <si>
    <r>
      <rPr>
        <b/>
        <sz val="14"/>
        <rFont val="Calibri"/>
        <family val="2"/>
        <scheme val="minor"/>
      </rPr>
      <t xml:space="preserve">Bin store or block details
</t>
    </r>
    <r>
      <rPr>
        <sz val="8"/>
        <rFont val="Calibri"/>
        <family val="2"/>
        <scheme val="minor"/>
      </rPr>
      <t>Give reference here so that each block/core/bin stoe can be identified</t>
    </r>
  </si>
  <si>
    <t>Notional Volume Requirement</t>
  </si>
  <si>
    <t>Complete this form to make an enquiry to the council's waste management service for commencement of household waste collection services to new blocks of flats and high density developments.  You should give as much information as you can about the requirements and any service arrangements needed.  You should also refer to the General Service Requirements page of this document for a summary of the terms of service.
This form calculates the number of bins the council will collect as part of a standard household waste collection service from blocks of flats, estates and other high rise developments.  A standard calculation is used to give a total waste waste capacity for each service, based on an equal split between refuse and recycling capacity.  We can provide extra recycling capacity, but do not normally provide extra refuse collection capacity.   You should also refer the the General Guidance page of this document for advice on non standard collection arrangements if you wish to request any changes from the standard service provision.  We may not be able to meet requests for bespoke services.</t>
  </si>
  <si>
    <t>Section 2:  Calculated bin provision for household service based on numbers/sizes of properties</t>
  </si>
  <si>
    <r>
      <rPr>
        <b/>
        <sz val="14"/>
        <rFont val="Calibri"/>
        <family val="2"/>
        <scheme val="minor"/>
      </rPr>
      <t xml:space="preserve">Bin store or block details
</t>
    </r>
    <r>
      <rPr>
        <sz val="8"/>
        <rFont val="Calibri"/>
        <family val="2"/>
        <scheme val="minor"/>
      </rPr>
      <t>Reference for each block/core/bin store identified prevously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</si>
</sst>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name val="Arial"/>
    </font>
    <font>
      <sz val="10"/>
      <name val="Arial"/>
      <family val="2"/>
    </font>
    <font>
      <b/>
      <sz val="10"/>
      <name val="Arial"/>
      <family val="2"/>
    </font>
    <font>
      <sz val="8"/>
      <name val="Arial"/>
      <family val="2"/>
    </font>
    <font>
      <sz val="10"/>
      <name val="Arial"/>
      <family val="2"/>
    </font>
    <font>
      <u/>
      <sz val="10"/>
      <color indexed="12"/>
      <name val="Arial"/>
      <family val="2"/>
    </font>
    <font>
      <sz val="12"/>
      <name val="Arial"/>
      <family val="2"/>
    </font>
    <font>
      <sz val="12"/>
      <color indexed="10"/>
      <name val="Arial"/>
      <family val="2"/>
    </font>
    <font>
      <sz val="8"/>
      <color indexed="81"/>
      <name val="Tahoma"/>
      <family val="2"/>
    </font>
    <font>
      <b/>
      <sz val="8"/>
      <color indexed="81"/>
      <name val="Tahoma"/>
      <family val="2"/>
    </font>
    <font>
      <sz val="10"/>
      <name val="Calibri"/>
      <family val="2"/>
    </font>
    <font>
      <b/>
      <sz val="10"/>
      <color indexed="9"/>
      <name val="Calibri"/>
      <family val="2"/>
    </font>
    <font>
      <sz val="8"/>
      <name val="Arial"/>
      <family val="2"/>
    </font>
    <font>
      <b/>
      <sz val="16"/>
      <color theme="0"/>
      <name val="Arial"/>
      <family val="2"/>
    </font>
    <font>
      <b/>
      <sz val="12"/>
      <name val="Calibri"/>
      <family val="2"/>
      <scheme val="minor"/>
    </font>
    <font>
      <sz val="12"/>
      <color theme="0" tint="-0.249977111117893"/>
      <name val="Calibri"/>
      <family val="2"/>
      <scheme val="minor"/>
    </font>
    <font>
      <sz val="12"/>
      <name val="Calibri"/>
      <family val="2"/>
      <scheme val="minor"/>
    </font>
    <font>
      <sz val="10"/>
      <name val="Calibri"/>
      <family val="2"/>
      <scheme val="minor"/>
    </font>
    <font>
      <b/>
      <sz val="11"/>
      <name val="Calibri"/>
      <family val="2"/>
      <scheme val="minor"/>
    </font>
    <font>
      <b/>
      <sz val="10"/>
      <name val="Calibri"/>
      <family val="2"/>
      <scheme val="minor"/>
    </font>
    <font>
      <b/>
      <sz val="16"/>
      <name val="Calibri"/>
      <family val="2"/>
      <scheme val="minor"/>
    </font>
    <font>
      <b/>
      <sz val="12"/>
      <color indexed="12"/>
      <name val="Calibri"/>
      <family val="2"/>
      <scheme val="minor"/>
    </font>
    <font>
      <b/>
      <sz val="12"/>
      <color indexed="8"/>
      <name val="Calibri"/>
      <family val="2"/>
      <scheme val="minor"/>
    </font>
    <font>
      <sz val="12"/>
      <color indexed="10"/>
      <name val="Calibri"/>
      <family val="2"/>
      <scheme val="minor"/>
    </font>
    <font>
      <b/>
      <sz val="10"/>
      <color theme="1"/>
      <name val="Calibri"/>
      <family val="2"/>
      <scheme val="minor"/>
    </font>
    <font>
      <sz val="10"/>
      <color theme="1"/>
      <name val="Calibri"/>
      <family val="2"/>
      <scheme val="minor"/>
    </font>
    <font>
      <b/>
      <sz val="14"/>
      <name val="Calibri"/>
      <family val="2"/>
      <scheme val="minor"/>
    </font>
    <font>
      <b/>
      <sz val="24"/>
      <name val="Calibri"/>
      <family val="2"/>
      <scheme val="minor"/>
    </font>
    <font>
      <sz val="11"/>
      <name val="Calibri"/>
      <family val="2"/>
      <scheme val="minor"/>
    </font>
    <font>
      <b/>
      <u/>
      <sz val="11"/>
      <color rgb="FF0000FF"/>
      <name val="Arial"/>
      <family val="2"/>
    </font>
    <font>
      <b/>
      <u/>
      <sz val="14"/>
      <color indexed="12"/>
      <name val="Arial"/>
      <family val="2"/>
    </font>
    <font>
      <b/>
      <sz val="20"/>
      <name val="Calibri"/>
      <family val="2"/>
      <scheme val="minor"/>
    </font>
    <font>
      <sz val="9"/>
      <name val="Calibri"/>
      <family val="2"/>
      <scheme val="minor"/>
    </font>
    <font>
      <b/>
      <sz val="12"/>
      <color theme="1"/>
      <name val="Calibri"/>
      <family val="2"/>
      <scheme val="minor"/>
    </font>
    <font>
      <sz val="8"/>
      <name val="Calibri"/>
      <family val="2"/>
      <scheme val="minor"/>
    </font>
  </fonts>
  <fills count="11">
    <fill>
      <patternFill patternType="none"/>
    </fill>
    <fill>
      <patternFill patternType="gray125"/>
    </fill>
    <fill>
      <patternFill patternType="solid">
        <fgColor indexed="62"/>
        <bgColor indexed="64"/>
      </patternFill>
    </fill>
    <fill>
      <patternFill patternType="solid">
        <fgColor indexed="57"/>
        <bgColor indexed="64"/>
      </patternFill>
    </fill>
    <fill>
      <patternFill patternType="solid">
        <fgColor indexed="43"/>
        <bgColor indexed="64"/>
      </patternFill>
    </fill>
    <fill>
      <patternFill patternType="solid">
        <fgColor theme="4" tint="-0.249977111117893"/>
        <bgColor indexed="64"/>
      </patternFill>
    </fill>
    <fill>
      <patternFill patternType="solid">
        <fgColor rgb="FFFFFF9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210">
    <xf numFmtId="0" fontId="0" fillId="0" borderId="0" xfId="0"/>
    <xf numFmtId="0" fontId="6" fillId="0" borderId="0" xfId="0" applyFont="1"/>
    <xf numFmtId="0" fontId="10" fillId="0" borderId="0" xfId="0" applyFont="1"/>
    <xf numFmtId="10" fontId="10" fillId="0" borderId="0" xfId="0" applyNumberFormat="1" applyFont="1"/>
    <xf numFmtId="0" fontId="10" fillId="0" borderId="0" xfId="0" applyFont="1" applyAlignment="1">
      <alignment horizontal="center"/>
    </xf>
    <xf numFmtId="0" fontId="11" fillId="2" borderId="7" xfId="0" applyFont="1" applyFill="1" applyBorder="1" applyAlignment="1">
      <alignment horizontal="center" vertical="center" wrapText="1"/>
    </xf>
    <xf numFmtId="0" fontId="10" fillId="0" borderId="7" xfId="0" applyFont="1" applyBorder="1" applyAlignment="1">
      <alignment horizontal="center"/>
    </xf>
    <xf numFmtId="0" fontId="10" fillId="0" borderId="7" xfId="0" applyFont="1" applyBorder="1"/>
    <xf numFmtId="10" fontId="10" fillId="0" borderId="7" xfId="2" applyNumberFormat="1" applyFont="1" applyBorder="1"/>
    <xf numFmtId="0" fontId="11" fillId="3" borderId="7"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vertical="top" wrapText="1"/>
    </xf>
    <xf numFmtId="0" fontId="2" fillId="0" borderId="7" xfId="0" applyFont="1" applyBorder="1" applyAlignment="1">
      <alignment horizontal="center" vertical="center" wrapText="1"/>
    </xf>
    <xf numFmtId="0" fontId="6" fillId="5" borderId="0" xfId="0" applyFont="1" applyFill="1" applyBorder="1" applyProtection="1">
      <protection hidden="1"/>
    </xf>
    <xf numFmtId="0" fontId="4" fillId="0" borderId="7" xfId="0" applyFont="1" applyBorder="1" applyAlignment="1">
      <alignment vertical="center" wrapText="1"/>
    </xf>
    <xf numFmtId="0" fontId="0" fillId="0" borderId="7" xfId="0" applyBorder="1" applyAlignment="1">
      <alignment vertical="center"/>
    </xf>
    <xf numFmtId="0" fontId="14" fillId="0" borderId="13" xfId="0" applyFont="1" applyBorder="1" applyAlignment="1" applyProtection="1">
      <alignment horizontal="center" vertical="center" wrapText="1"/>
      <protection hidden="1"/>
    </xf>
    <xf numFmtId="0" fontId="16" fillId="0" borderId="1" xfId="0" applyFont="1" applyBorder="1" applyAlignment="1" applyProtection="1">
      <alignment vertical="center"/>
      <protection hidden="1"/>
    </xf>
    <xf numFmtId="0" fontId="14" fillId="0" borderId="13"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9" xfId="0"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14" fillId="0" borderId="16" xfId="0" applyFont="1" applyBorder="1" applyAlignment="1" applyProtection="1">
      <alignment horizontal="center" vertical="center"/>
      <protection hidden="1"/>
    </xf>
    <xf numFmtId="0" fontId="25" fillId="0" borderId="16" xfId="0" applyFont="1" applyBorder="1" applyAlignment="1" applyProtection="1">
      <alignment horizontal="center" vertical="center" wrapText="1"/>
      <protection hidden="1"/>
    </xf>
    <xf numFmtId="0" fontId="25" fillId="0" borderId="9" xfId="0" applyFont="1" applyBorder="1" applyAlignment="1" applyProtection="1">
      <alignment horizontal="center" vertical="center" wrapText="1"/>
      <protection hidden="1"/>
    </xf>
    <xf numFmtId="0" fontId="16" fillId="0" borderId="3" xfId="0" applyFont="1" applyBorder="1" applyAlignment="1" applyProtection="1">
      <alignment vertical="center"/>
      <protection hidden="1"/>
    </xf>
    <xf numFmtId="0" fontId="2" fillId="0" borderId="7" xfId="0" applyFont="1" applyFill="1" applyBorder="1" applyAlignment="1">
      <alignment horizontal="center" vertical="center"/>
    </xf>
    <xf numFmtId="0" fontId="21" fillId="4" borderId="29" xfId="0" applyFont="1" applyFill="1" applyBorder="1" applyAlignment="1" applyProtection="1">
      <alignment horizontal="center" vertical="center"/>
      <protection locked="0" hidden="1"/>
    </xf>
    <xf numFmtId="0" fontId="21" fillId="4" borderId="30" xfId="0" applyFont="1" applyFill="1" applyBorder="1" applyAlignment="1" applyProtection="1">
      <alignment horizontal="center" vertical="center"/>
      <protection locked="0" hidden="1"/>
    </xf>
    <xf numFmtId="0" fontId="21" fillId="4" borderId="23" xfId="0" applyFont="1" applyFill="1" applyBorder="1" applyAlignment="1" applyProtection="1">
      <alignment horizontal="center" vertical="center"/>
      <protection locked="0" hidden="1"/>
    </xf>
    <xf numFmtId="0" fontId="21" fillId="4" borderId="11" xfId="0" applyFont="1" applyFill="1" applyBorder="1" applyAlignment="1" applyProtection="1">
      <alignment horizontal="center" vertical="center"/>
      <protection locked="0" hidden="1"/>
    </xf>
    <xf numFmtId="0" fontId="21" fillId="4" borderId="31" xfId="0" applyFont="1" applyFill="1" applyBorder="1" applyAlignment="1" applyProtection="1">
      <alignment horizontal="center" vertical="center"/>
      <protection locked="0" hidden="1"/>
    </xf>
    <xf numFmtId="0" fontId="22" fillId="0" borderId="11" xfId="0" applyFont="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2" fillId="0" borderId="31" xfId="0" applyFont="1" applyBorder="1" applyAlignment="1" applyProtection="1">
      <alignment horizontal="center" vertical="center"/>
      <protection hidden="1"/>
    </xf>
    <xf numFmtId="0" fontId="17" fillId="0" borderId="10" xfId="0" applyFont="1" applyBorder="1" applyAlignment="1" applyProtection="1">
      <alignment vertical="center"/>
      <protection hidden="1"/>
    </xf>
    <xf numFmtId="0" fontId="14" fillId="8" borderId="22" xfId="0" applyFont="1" applyFill="1" applyBorder="1" applyAlignment="1" applyProtection="1">
      <alignment horizontal="center" vertical="center" wrapText="1"/>
      <protection hidden="1"/>
    </xf>
    <xf numFmtId="1" fontId="14" fillId="8" borderId="32" xfId="0" applyNumberFormat="1" applyFont="1" applyFill="1" applyBorder="1" applyAlignment="1" applyProtection="1">
      <alignment horizontal="center" vertical="center" wrapText="1"/>
      <protection hidden="1"/>
    </xf>
    <xf numFmtId="0" fontId="15" fillId="8" borderId="22"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1" xfId="0" applyFont="1" applyFill="1" applyBorder="1" applyAlignment="1">
      <alignment horizontal="center" vertical="center"/>
    </xf>
    <xf numFmtId="0" fontId="15" fillId="8" borderId="12" xfId="0" applyFont="1" applyFill="1" applyBorder="1" applyAlignment="1">
      <alignment horizontal="center" vertical="center"/>
    </xf>
    <xf numFmtId="0" fontId="15" fillId="8" borderId="31" xfId="0" applyFont="1" applyFill="1" applyBorder="1" applyAlignment="1">
      <alignment horizontal="center" vertical="center"/>
    </xf>
    <xf numFmtId="0" fontId="15" fillId="8" borderId="4" xfId="0" applyFont="1" applyFill="1" applyBorder="1" applyAlignment="1">
      <alignment horizontal="center" vertical="center"/>
    </xf>
    <xf numFmtId="0" fontId="14" fillId="8" borderId="13" xfId="0" applyFont="1" applyFill="1" applyBorder="1" applyAlignment="1" applyProtection="1">
      <alignment horizontal="center" vertical="center" wrapText="1"/>
      <protection hidden="1"/>
    </xf>
    <xf numFmtId="1" fontId="19" fillId="8" borderId="13" xfId="0" applyNumberFormat="1" applyFont="1" applyFill="1" applyBorder="1" applyAlignment="1" applyProtection="1">
      <alignment horizontal="center" vertical="center" wrapText="1"/>
      <protection hidden="1"/>
    </xf>
    <xf numFmtId="0" fontId="15" fillId="8" borderId="19" xfId="0" applyFont="1" applyFill="1" applyBorder="1" applyAlignment="1">
      <alignment horizontal="center" vertical="center"/>
    </xf>
    <xf numFmtId="0" fontId="15" fillId="8" borderId="34" xfId="0" applyFont="1" applyFill="1" applyBorder="1" applyAlignment="1">
      <alignment horizontal="center" vertical="center"/>
    </xf>
    <xf numFmtId="0" fontId="15" fillId="8" borderId="35" xfId="0" applyFont="1" applyFill="1" applyBorder="1" applyAlignment="1">
      <alignment horizontal="center" vertical="center"/>
    </xf>
    <xf numFmtId="0" fontId="15" fillId="8" borderId="24" xfId="0" applyFont="1" applyFill="1" applyBorder="1" applyAlignment="1">
      <alignment horizontal="center" vertical="center"/>
    </xf>
    <xf numFmtId="0" fontId="15" fillId="8" borderId="36" xfId="0" applyFont="1" applyFill="1" applyBorder="1" applyAlignment="1">
      <alignment horizontal="center" vertical="center"/>
    </xf>
    <xf numFmtId="0" fontId="0" fillId="5" borderId="0" xfId="0" applyFill="1" applyBorder="1"/>
    <xf numFmtId="0" fontId="7" fillId="5" borderId="0" xfId="0" applyFont="1" applyFill="1" applyBorder="1" applyProtection="1">
      <protection hidden="1"/>
    </xf>
    <xf numFmtId="0" fontId="14" fillId="5" borderId="0" xfId="0" applyFont="1" applyFill="1" applyBorder="1" applyAlignment="1" applyProtection="1">
      <alignment horizontal="center" vertical="center"/>
      <protection hidden="1"/>
    </xf>
    <xf numFmtId="0" fontId="14" fillId="5" borderId="0" xfId="0" applyFont="1" applyFill="1" applyBorder="1" applyAlignment="1" applyProtection="1">
      <alignment vertical="center" wrapText="1"/>
      <protection hidden="1"/>
    </xf>
    <xf numFmtId="0" fontId="14" fillId="0" borderId="49" xfId="0" applyFont="1" applyBorder="1" applyAlignment="1" applyProtection="1">
      <alignment vertical="center" wrapText="1"/>
      <protection hidden="1"/>
    </xf>
    <xf numFmtId="0" fontId="16" fillId="0" borderId="50" xfId="0" applyFont="1" applyBorder="1" applyAlignment="1" applyProtection="1">
      <alignment vertical="center"/>
      <protection hidden="1"/>
    </xf>
    <xf numFmtId="0" fontId="16" fillId="0" borderId="11" xfId="0" applyFont="1" applyBorder="1" applyAlignment="1" applyProtection="1">
      <alignment vertical="center"/>
      <protection hidden="1"/>
    </xf>
    <xf numFmtId="0" fontId="14" fillId="0" borderId="13" xfId="0" applyFont="1" applyBorder="1" applyAlignment="1" applyProtection="1">
      <alignment vertical="center" wrapText="1"/>
      <protection hidden="1"/>
    </xf>
    <xf numFmtId="0" fontId="24" fillId="0" borderId="13" xfId="0" applyFont="1" applyBorder="1" applyAlignment="1" applyProtection="1">
      <alignment vertical="center" wrapText="1"/>
      <protection hidden="1"/>
    </xf>
    <xf numFmtId="0" fontId="16" fillId="5" borderId="0" xfId="0" applyFont="1" applyFill="1" applyBorder="1" applyAlignment="1" applyProtection="1">
      <alignment vertical="center"/>
      <protection hidden="1"/>
    </xf>
    <xf numFmtId="0" fontId="18" fillId="5" borderId="0" xfId="0" applyFont="1" applyFill="1" applyBorder="1" applyAlignment="1" applyProtection="1">
      <alignment horizontal="center" vertical="center"/>
      <protection hidden="1"/>
    </xf>
    <xf numFmtId="0" fontId="21" fillId="5" borderId="0" xfId="0" applyFont="1" applyFill="1" applyBorder="1" applyAlignment="1" applyProtection="1">
      <alignment vertical="center"/>
      <protection hidden="1"/>
    </xf>
    <xf numFmtId="0" fontId="23" fillId="5" borderId="0" xfId="0" applyFont="1" applyFill="1" applyBorder="1" applyAlignment="1" applyProtection="1">
      <alignment vertical="center"/>
      <protection hidden="1"/>
    </xf>
    <xf numFmtId="0" fontId="6" fillId="0" borderId="1" xfId="0" applyFont="1" applyBorder="1"/>
    <xf numFmtId="0" fontId="6" fillId="0" borderId="0" xfId="0" applyFont="1" applyBorder="1" applyAlignment="1">
      <alignment vertical="center" wrapText="1"/>
    </xf>
    <xf numFmtId="0" fontId="6" fillId="0" borderId="2" xfId="0" applyFont="1" applyBorder="1"/>
    <xf numFmtId="0" fontId="4" fillId="0" borderId="1" xfId="0" applyFont="1" applyBorder="1" applyAlignment="1">
      <alignment horizontal="center" vertical="top"/>
    </xf>
    <xf numFmtId="0" fontId="4" fillId="0" borderId="0" xfId="0" applyFont="1" applyBorder="1" applyAlignment="1">
      <alignment vertical="top" wrapText="1"/>
    </xf>
    <xf numFmtId="0" fontId="4" fillId="0" borderId="2" xfId="0" applyFont="1" applyBorder="1" applyAlignment="1">
      <alignment vertical="top" wrapText="1"/>
    </xf>
    <xf numFmtId="0" fontId="29" fillId="0" borderId="2" xfId="1" applyFont="1" applyBorder="1" applyAlignment="1" applyProtection="1">
      <alignment vertical="top" wrapText="1"/>
    </xf>
    <xf numFmtId="0" fontId="6" fillId="0" borderId="3" xfId="0" applyFont="1" applyBorder="1"/>
    <xf numFmtId="0" fontId="4" fillId="0" borderId="6" xfId="0" applyFont="1" applyBorder="1" applyAlignment="1">
      <alignment vertical="top" wrapText="1"/>
    </xf>
    <xf numFmtId="0" fontId="4" fillId="0" borderId="4" xfId="0" applyFont="1" applyBorder="1" applyAlignment="1">
      <alignment vertical="top" wrapText="1"/>
    </xf>
    <xf numFmtId="0" fontId="18" fillId="0" borderId="10" xfId="0" applyFont="1" applyBorder="1" applyAlignment="1" applyProtection="1">
      <alignment horizontal="center" vertical="center" wrapText="1"/>
      <protection hidden="1"/>
    </xf>
    <xf numFmtId="0" fontId="15" fillId="9" borderId="22" xfId="0" applyFont="1" applyFill="1" applyBorder="1" applyAlignment="1">
      <alignment horizontal="center" vertical="center"/>
    </xf>
    <xf numFmtId="0" fontId="15" fillId="9" borderId="11" xfId="0" applyFont="1" applyFill="1" applyBorder="1" applyAlignment="1">
      <alignment horizontal="center" vertical="center"/>
    </xf>
    <xf numFmtId="0" fontId="15" fillId="9" borderId="51" xfId="0" applyFont="1" applyFill="1" applyBorder="1" applyAlignment="1">
      <alignment horizontal="center" vertical="center"/>
    </xf>
    <xf numFmtId="0" fontId="17" fillId="9" borderId="53" xfId="0" applyFont="1" applyFill="1" applyBorder="1" applyAlignment="1">
      <alignment vertical="center"/>
    </xf>
    <xf numFmtId="0" fontId="17" fillId="9" borderId="4" xfId="0" applyFont="1" applyFill="1" applyBorder="1" applyAlignment="1">
      <alignment vertical="center"/>
    </xf>
    <xf numFmtId="0" fontId="15" fillId="8" borderId="51" xfId="0" applyFont="1" applyFill="1" applyBorder="1" applyAlignment="1">
      <alignment horizontal="center" vertical="center"/>
    </xf>
    <xf numFmtId="0" fontId="18" fillId="0" borderId="16" xfId="0" applyFont="1" applyFill="1" applyBorder="1" applyAlignment="1">
      <alignment horizontal="center" vertical="center" wrapText="1"/>
    </xf>
    <xf numFmtId="0" fontId="0" fillId="0" borderId="7" xfId="0" applyBorder="1" applyAlignment="1">
      <alignment horizontal="center" vertical="center"/>
    </xf>
    <xf numFmtId="0" fontId="0" fillId="0" borderId="0" xfId="0" applyAlignment="1">
      <alignment vertical="center"/>
    </xf>
    <xf numFmtId="9" fontId="0" fillId="0" borderId="7" xfId="0" applyNumberFormat="1" applyBorder="1" applyAlignment="1">
      <alignment vertical="center"/>
    </xf>
    <xf numFmtId="0" fontId="33" fillId="0" borderId="13" xfId="0" applyFont="1" applyBorder="1" applyAlignment="1" applyProtection="1">
      <alignment horizontal="center" vertical="center" wrapText="1"/>
      <protection hidden="1"/>
    </xf>
    <xf numFmtId="0" fontId="33" fillId="0" borderId="16" xfId="0" applyFont="1" applyBorder="1" applyAlignment="1" applyProtection="1">
      <alignment horizontal="center" vertical="center" wrapText="1"/>
      <protection hidden="1"/>
    </xf>
    <xf numFmtId="0" fontId="33" fillId="0" borderId="9" xfId="0" applyFont="1" applyBorder="1" applyAlignment="1" applyProtection="1">
      <alignment horizontal="center" vertical="center" wrapText="1"/>
      <protection hidden="1"/>
    </xf>
    <xf numFmtId="0" fontId="19" fillId="6" borderId="22" xfId="0" applyFont="1" applyFill="1" applyBorder="1" applyAlignment="1" applyProtection="1">
      <alignment horizontal="center" vertical="center" wrapText="1"/>
      <protection hidden="1"/>
    </xf>
    <xf numFmtId="0" fontId="19" fillId="6" borderId="17" xfId="0" applyFont="1" applyFill="1" applyBorder="1" applyAlignment="1" applyProtection="1">
      <alignment horizontal="center" vertical="center" wrapText="1"/>
      <protection hidden="1"/>
    </xf>
    <xf numFmtId="0" fontId="24" fillId="5" borderId="0" xfId="0" applyFont="1" applyFill="1" applyBorder="1" applyAlignment="1" applyProtection="1">
      <alignment vertical="center" wrapText="1"/>
      <protection hidden="1"/>
    </xf>
    <xf numFmtId="0" fontId="33" fillId="5" borderId="0" xfId="0" applyFont="1" applyFill="1" applyBorder="1" applyAlignment="1" applyProtection="1">
      <alignment horizontal="center" vertical="center" wrapText="1"/>
      <protection hidden="1"/>
    </xf>
    <xf numFmtId="0" fontId="14" fillId="8" borderId="18" xfId="0" applyFont="1" applyFill="1" applyBorder="1" applyAlignment="1" applyProtection="1">
      <alignment horizontal="center" vertical="center" wrapText="1"/>
      <protection hidden="1"/>
    </xf>
    <xf numFmtId="0" fontId="14" fillId="0" borderId="16" xfId="0" applyFont="1" applyBorder="1" applyAlignment="1" applyProtection="1">
      <alignment horizontal="center" vertical="center" wrapText="1"/>
      <protection hidden="1"/>
    </xf>
    <xf numFmtId="0" fontId="18" fillId="0" borderId="10" xfId="0" applyFont="1" applyBorder="1" applyAlignment="1" applyProtection="1">
      <alignment horizontal="left" vertical="center" wrapText="1"/>
      <protection hidden="1"/>
    </xf>
    <xf numFmtId="0" fontId="17" fillId="0" borderId="9" xfId="0" applyFont="1" applyBorder="1" applyAlignment="1" applyProtection="1">
      <alignment horizontal="left" vertical="center" wrapText="1"/>
      <protection hidden="1"/>
    </xf>
    <xf numFmtId="14" fontId="31" fillId="6" borderId="10" xfId="0" applyNumberFormat="1" applyFont="1" applyFill="1" applyBorder="1" applyAlignment="1">
      <alignment horizontal="center" vertical="center" wrapText="1"/>
    </xf>
    <xf numFmtId="14" fontId="31" fillId="6" borderId="9" xfId="0" applyNumberFormat="1" applyFont="1" applyFill="1" applyBorder="1" applyAlignment="1">
      <alignment horizontal="center" vertical="center" wrapText="1"/>
    </xf>
    <xf numFmtId="0" fontId="30" fillId="0" borderId="16" xfId="1" applyFont="1" applyFill="1" applyBorder="1" applyAlignment="1" applyProtection="1">
      <alignment horizontal="center" vertical="center" wrapText="1"/>
    </xf>
    <xf numFmtId="0" fontId="30" fillId="0" borderId="9" xfId="1" applyFont="1" applyFill="1" applyBorder="1" applyAlignment="1" applyProtection="1">
      <alignment horizontal="center" vertical="center" wrapText="1"/>
    </xf>
    <xf numFmtId="0" fontId="14" fillId="8" borderId="13" xfId="0" applyFont="1" applyFill="1" applyBorder="1" applyAlignment="1" applyProtection="1">
      <alignment horizontal="left" vertical="center"/>
      <protection hidden="1"/>
    </xf>
    <xf numFmtId="0" fontId="20" fillId="9" borderId="10" xfId="0" applyFont="1" applyFill="1" applyBorder="1" applyAlignment="1" applyProtection="1">
      <alignment horizontal="center" vertical="center"/>
      <protection hidden="1"/>
    </xf>
    <xf numFmtId="0" fontId="20" fillId="9" borderId="16" xfId="0" applyFont="1" applyFill="1" applyBorder="1" applyAlignment="1" applyProtection="1">
      <alignment horizontal="center" vertical="center"/>
      <protection hidden="1"/>
    </xf>
    <xf numFmtId="0" fontId="20" fillId="9" borderId="9" xfId="0" applyFont="1" applyFill="1" applyBorder="1" applyAlignment="1" applyProtection="1">
      <alignment horizontal="center" vertical="center"/>
      <protection hidden="1"/>
    </xf>
    <xf numFmtId="0" fontId="17" fillId="9" borderId="10"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28" fillId="0" borderId="9" xfId="0" applyFont="1" applyBorder="1" applyAlignment="1" applyProtection="1">
      <alignment horizontal="left" vertical="center" wrapText="1"/>
      <protection hidden="1"/>
    </xf>
    <xf numFmtId="0" fontId="14" fillId="9" borderId="52" xfId="0" applyFont="1" applyFill="1" applyBorder="1" applyAlignment="1">
      <alignment horizontal="left" vertical="center"/>
    </xf>
    <xf numFmtId="0" fontId="14" fillId="9" borderId="30" xfId="0" applyFont="1" applyFill="1" applyBorder="1" applyAlignment="1">
      <alignment horizontal="left" vertical="center"/>
    </xf>
    <xf numFmtId="0" fontId="14" fillId="9" borderId="3" xfId="0" applyFont="1" applyFill="1" applyBorder="1" applyAlignment="1">
      <alignment horizontal="left" vertical="center"/>
    </xf>
    <xf numFmtId="0" fontId="14" fillId="9" borderId="6" xfId="0" applyFont="1" applyFill="1" applyBorder="1" applyAlignment="1">
      <alignment horizontal="left" vertical="center"/>
    </xf>
    <xf numFmtId="0" fontId="14" fillId="8" borderId="22" xfId="0" applyFont="1" applyFill="1" applyBorder="1" applyAlignment="1">
      <alignment horizontal="left" vertical="center"/>
    </xf>
    <xf numFmtId="0" fontId="14" fillId="8" borderId="11" xfId="0" applyFont="1" applyFill="1" applyBorder="1" applyAlignment="1">
      <alignment horizontal="left" vertical="center"/>
    </xf>
    <xf numFmtId="0" fontId="17" fillId="0" borderId="10" xfId="0" applyFont="1" applyBorder="1" applyAlignment="1" applyProtection="1">
      <alignment horizontal="left" vertical="center" wrapText="1"/>
      <protection hidden="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4" fillId="0" borderId="10" xfId="0" applyFont="1" applyBorder="1" applyAlignment="1" applyProtection="1">
      <alignment horizontal="left" vertical="center" wrapText="1"/>
      <protection hidden="1"/>
    </xf>
    <xf numFmtId="0" fontId="14" fillId="0" borderId="16" xfId="0" applyFont="1" applyBorder="1" applyAlignment="1" applyProtection="1">
      <alignment horizontal="left" vertical="center" wrapText="1"/>
      <protection hidden="1"/>
    </xf>
    <xf numFmtId="0" fontId="14" fillId="0" borderId="9" xfId="0" applyFont="1" applyBorder="1" applyAlignment="1" applyProtection="1">
      <alignment horizontal="left" vertical="center" wrapText="1"/>
      <protection hidden="1"/>
    </xf>
    <xf numFmtId="0" fontId="17" fillId="8" borderId="10" xfId="0" applyFont="1" applyFill="1" applyBorder="1" applyAlignment="1">
      <alignment horizontal="left" vertical="center" wrapText="1"/>
    </xf>
    <xf numFmtId="0" fontId="17" fillId="8" borderId="16" xfId="0" applyFont="1" applyFill="1" applyBorder="1" applyAlignment="1">
      <alignment horizontal="left" vertical="center" wrapText="1"/>
    </xf>
    <xf numFmtId="0" fontId="17" fillId="8" borderId="9" xfId="0" applyFont="1" applyFill="1" applyBorder="1" applyAlignment="1">
      <alignment horizontal="left" vertical="center" wrapText="1"/>
    </xf>
    <xf numFmtId="0" fontId="14" fillId="8" borderId="5" xfId="0" applyFont="1" applyFill="1" applyBorder="1" applyAlignment="1">
      <alignment horizontal="left" vertical="center"/>
    </xf>
    <xf numFmtId="0" fontId="14" fillId="8" borderId="31" xfId="0" applyFont="1" applyFill="1" applyBorder="1" applyAlignment="1">
      <alignment horizontal="left" vertical="center"/>
    </xf>
    <xf numFmtId="0" fontId="14" fillId="8" borderId="3" xfId="0" applyFont="1" applyFill="1" applyBorder="1" applyAlignment="1">
      <alignment horizontal="left" vertical="center"/>
    </xf>
    <xf numFmtId="0" fontId="14" fillId="0" borderId="22"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17" fillId="0" borderId="14" xfId="0" applyFont="1" applyBorder="1" applyAlignment="1" applyProtection="1">
      <alignment horizontal="left" vertical="center" wrapText="1"/>
      <protection hidden="1"/>
    </xf>
    <xf numFmtId="0" fontId="17" fillId="0" borderId="15" xfId="0" applyFont="1" applyBorder="1" applyAlignment="1" applyProtection="1">
      <alignment horizontal="left" vertical="center" wrapText="1"/>
      <protection hidden="1"/>
    </xf>
    <xf numFmtId="0" fontId="17" fillId="0" borderId="1"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16" fillId="10" borderId="10" xfId="0" applyFont="1" applyFill="1" applyBorder="1" applyAlignment="1" applyProtection="1">
      <alignment horizontal="left" vertical="center" wrapText="1"/>
      <protection hidden="1"/>
    </xf>
    <xf numFmtId="0" fontId="16" fillId="10" borderId="16" xfId="0" applyFont="1" applyFill="1" applyBorder="1" applyAlignment="1" applyProtection="1">
      <alignment horizontal="left" vertical="center"/>
      <protection hidden="1"/>
    </xf>
    <xf numFmtId="0" fontId="16" fillId="10" borderId="9" xfId="0" applyFont="1" applyFill="1" applyBorder="1" applyAlignment="1" applyProtection="1">
      <alignment horizontal="left" vertical="center"/>
      <protection hidden="1"/>
    </xf>
    <xf numFmtId="0" fontId="20" fillId="6" borderId="10" xfId="0" applyFont="1" applyFill="1" applyBorder="1" applyAlignment="1" applyProtection="1">
      <alignment horizontal="center" vertical="center"/>
      <protection hidden="1"/>
    </xf>
    <xf numFmtId="0" fontId="20" fillId="6" borderId="16" xfId="0" applyFont="1" applyFill="1" applyBorder="1" applyAlignment="1" applyProtection="1">
      <alignment horizontal="center" vertical="center"/>
      <protection hidden="1"/>
    </xf>
    <xf numFmtId="0" fontId="20" fillId="6" borderId="9" xfId="0" applyFont="1" applyFill="1" applyBorder="1" applyAlignment="1" applyProtection="1">
      <alignment horizontal="center" vertical="center"/>
      <protection hidden="1"/>
    </xf>
    <xf numFmtId="0" fontId="16" fillId="8" borderId="10" xfId="0" applyFont="1" applyFill="1" applyBorder="1" applyAlignment="1" applyProtection="1">
      <alignment horizontal="left" vertical="center" wrapText="1"/>
      <protection hidden="1"/>
    </xf>
    <xf numFmtId="0" fontId="16" fillId="8" borderId="16" xfId="0" applyFont="1" applyFill="1" applyBorder="1" applyAlignment="1" applyProtection="1">
      <alignment horizontal="left" vertical="center"/>
      <protection hidden="1"/>
    </xf>
    <xf numFmtId="0" fontId="16" fillId="8" borderId="9" xfId="0" applyFont="1" applyFill="1" applyBorder="1" applyAlignment="1" applyProtection="1">
      <alignment horizontal="left" vertical="center"/>
      <protection hidden="1"/>
    </xf>
    <xf numFmtId="0" fontId="27" fillId="0" borderId="10" xfId="0" applyFont="1" applyBorder="1" applyAlignment="1" applyProtection="1">
      <alignment horizontal="center" vertical="center"/>
      <protection hidden="1"/>
    </xf>
    <xf numFmtId="0" fontId="27" fillId="0" borderId="16" xfId="0" applyFont="1" applyBorder="1" applyAlignment="1" applyProtection="1">
      <alignment horizontal="center" vertical="center"/>
      <protection hidden="1"/>
    </xf>
    <xf numFmtId="0" fontId="27" fillId="0" borderId="9" xfId="0" applyFont="1" applyBorder="1" applyAlignment="1" applyProtection="1">
      <alignment horizontal="center" vertical="center"/>
      <protection hidden="1"/>
    </xf>
    <xf numFmtId="0" fontId="26" fillId="0" borderId="20" xfId="0" applyFont="1" applyBorder="1" applyAlignment="1" applyProtection="1">
      <alignment horizontal="left" vertical="center"/>
      <protection hidden="1"/>
    </xf>
    <xf numFmtId="0" fontId="26" fillId="0" borderId="25" xfId="0" applyFont="1" applyBorder="1" applyAlignment="1" applyProtection="1">
      <alignment horizontal="left" vertical="center"/>
      <protection hidden="1"/>
    </xf>
    <xf numFmtId="0" fontId="26" fillId="0" borderId="8" xfId="0" applyFont="1" applyBorder="1" applyAlignment="1" applyProtection="1">
      <alignment horizontal="left" vertical="center"/>
      <protection hidden="1"/>
    </xf>
    <xf numFmtId="0" fontId="16" fillId="4" borderId="45" xfId="0" applyFont="1" applyFill="1" applyBorder="1" applyAlignment="1" applyProtection="1">
      <alignment horizontal="left" vertical="center"/>
      <protection locked="0"/>
    </xf>
    <xf numFmtId="0" fontId="16" fillId="4" borderId="46" xfId="0" applyFont="1" applyFill="1" applyBorder="1" applyAlignment="1" applyProtection="1">
      <alignment horizontal="left" vertical="center"/>
      <protection locked="0"/>
    </xf>
    <xf numFmtId="0" fontId="16" fillId="4" borderId="38" xfId="0" applyFont="1" applyFill="1" applyBorder="1" applyAlignment="1" applyProtection="1">
      <alignment horizontal="left" vertical="center"/>
      <protection locked="0"/>
    </xf>
    <xf numFmtId="0" fontId="16" fillId="4" borderId="40" xfId="0" applyFont="1" applyFill="1" applyBorder="1" applyAlignment="1" applyProtection="1">
      <alignment horizontal="left" vertical="center"/>
      <protection locked="0"/>
    </xf>
    <xf numFmtId="0" fontId="18" fillId="0" borderId="10" xfId="0" applyFont="1" applyFill="1" applyBorder="1" applyAlignment="1" applyProtection="1">
      <alignment horizontal="left" vertical="center" wrapText="1"/>
      <protection hidden="1"/>
    </xf>
    <xf numFmtId="0" fontId="18" fillId="0" borderId="16" xfId="0" applyFont="1" applyFill="1" applyBorder="1" applyAlignment="1" applyProtection="1">
      <alignment horizontal="left" vertical="center" wrapText="1"/>
      <protection hidden="1"/>
    </xf>
    <xf numFmtId="0" fontId="18" fillId="0" borderId="9" xfId="0" applyFont="1" applyFill="1" applyBorder="1" applyAlignment="1" applyProtection="1">
      <alignment horizontal="left" vertical="center" wrapText="1"/>
      <protection hidden="1"/>
    </xf>
    <xf numFmtId="0" fontId="17" fillId="0" borderId="21" xfId="0" applyFont="1" applyBorder="1" applyAlignment="1" applyProtection="1">
      <alignment horizontal="left" vertical="center" wrapText="1"/>
      <protection hidden="1"/>
    </xf>
    <xf numFmtId="0" fontId="17" fillId="0" borderId="26" xfId="0" applyFont="1" applyBorder="1" applyAlignment="1" applyProtection="1">
      <alignment horizontal="left" vertical="center" wrapText="1"/>
      <protection hidden="1"/>
    </xf>
    <xf numFmtId="0" fontId="17" fillId="0" borderId="27" xfId="0" applyFont="1" applyBorder="1" applyAlignment="1" applyProtection="1">
      <alignment horizontal="left" vertical="center" wrapText="1"/>
      <protection hidden="1"/>
    </xf>
    <xf numFmtId="0" fontId="26" fillId="0" borderId="14" xfId="0" applyFont="1" applyBorder="1" applyAlignment="1" applyProtection="1">
      <alignment horizontal="left" vertical="center"/>
      <protection hidden="1"/>
    </xf>
    <xf numFmtId="0" fontId="26" fillId="0" borderId="17" xfId="0" applyFont="1" applyBorder="1" applyAlignment="1" applyProtection="1">
      <alignment horizontal="left" vertical="center"/>
      <protection hidden="1"/>
    </xf>
    <xf numFmtId="0" fontId="26" fillId="0" borderId="15" xfId="0" applyFont="1" applyBorder="1" applyAlignment="1" applyProtection="1">
      <alignment horizontal="left" vertical="center"/>
      <protection hidden="1"/>
    </xf>
    <xf numFmtId="0" fontId="16" fillId="6" borderId="28" xfId="0" applyFont="1" applyFill="1" applyBorder="1" applyAlignment="1" applyProtection="1">
      <alignment horizontal="center" vertical="center"/>
      <protection locked="0"/>
    </xf>
    <xf numFmtId="0" fontId="16" fillId="6" borderId="16" xfId="0" applyFont="1" applyFill="1" applyBorder="1" applyAlignment="1" applyProtection="1">
      <alignment horizontal="center" vertical="center"/>
      <protection locked="0"/>
    </xf>
    <xf numFmtId="0" fontId="16" fillId="6" borderId="9" xfId="0" applyFont="1" applyFill="1" applyBorder="1" applyAlignment="1" applyProtection="1">
      <alignment horizontal="center" vertical="center"/>
      <protection locked="0"/>
    </xf>
    <xf numFmtId="0" fontId="16" fillId="6" borderId="37" xfId="0" applyFont="1" applyFill="1" applyBorder="1" applyAlignment="1" applyProtection="1">
      <alignment horizontal="center" vertical="center"/>
      <protection locked="0"/>
    </xf>
    <xf numFmtId="0" fontId="16" fillId="6" borderId="17" xfId="0" applyFont="1" applyFill="1" applyBorder="1" applyAlignment="1" applyProtection="1">
      <alignment horizontal="center" vertical="center"/>
      <protection locked="0"/>
    </xf>
    <xf numFmtId="0" fontId="16" fillId="6" borderId="15" xfId="0" applyFont="1" applyFill="1" applyBorder="1" applyAlignment="1" applyProtection="1">
      <alignment horizontal="center" vertical="center"/>
      <protection locked="0"/>
    </xf>
    <xf numFmtId="0" fontId="16" fillId="6" borderId="38" xfId="0" applyFont="1" applyFill="1" applyBorder="1" applyAlignment="1" applyProtection="1">
      <alignment horizontal="center" vertical="center"/>
      <protection locked="0"/>
    </xf>
    <xf numFmtId="0" fontId="16" fillId="6" borderId="39" xfId="0" applyFont="1" applyFill="1" applyBorder="1" applyAlignment="1" applyProtection="1">
      <alignment horizontal="center" vertical="center"/>
      <protection locked="0"/>
    </xf>
    <xf numFmtId="0" fontId="16" fillId="6" borderId="40"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0" fillId="0" borderId="7" xfId="0" applyBorder="1" applyAlignment="1">
      <alignment horizontal="center" vertical="center"/>
    </xf>
    <xf numFmtId="0" fontId="14" fillId="8" borderId="13" xfId="0" applyFont="1" applyFill="1" applyBorder="1" applyAlignment="1" applyProtection="1">
      <alignment horizontal="center" vertical="center"/>
      <protection hidden="1"/>
    </xf>
    <xf numFmtId="0" fontId="14" fillId="8" borderId="13" xfId="0" applyFont="1" applyFill="1" applyBorder="1" applyAlignment="1" applyProtection="1">
      <alignment horizontal="center" vertical="center" wrapText="1"/>
      <protection hidden="1"/>
    </xf>
    <xf numFmtId="0" fontId="14" fillId="8" borderId="9" xfId="0" applyFont="1" applyFill="1" applyBorder="1" applyAlignment="1" applyProtection="1">
      <alignment horizontal="center" vertical="center" wrapText="1"/>
      <protection hidden="1"/>
    </xf>
    <xf numFmtId="0" fontId="14" fillId="8" borderId="15" xfId="0" applyFont="1" applyFill="1" applyBorder="1" applyAlignment="1" applyProtection="1">
      <alignment horizontal="center" vertical="center" wrapText="1"/>
      <protection hidden="1"/>
    </xf>
    <xf numFmtId="0" fontId="14" fillId="8" borderId="14" xfId="0" applyFont="1" applyFill="1" applyBorder="1" applyAlignment="1">
      <alignment horizontal="left" vertical="center"/>
    </xf>
    <xf numFmtId="0" fontId="14" fillId="8" borderId="22" xfId="0" applyFont="1" applyFill="1" applyBorder="1" applyAlignment="1" applyProtection="1">
      <alignment horizontal="left" vertical="center"/>
      <protection hidden="1"/>
    </xf>
    <xf numFmtId="0" fontId="14" fillId="8" borderId="14" xfId="0" applyFont="1" applyFill="1" applyBorder="1" applyAlignment="1" applyProtection="1">
      <alignment horizontal="left" vertical="center"/>
      <protection hidden="1"/>
    </xf>
    <xf numFmtId="0" fontId="14" fillId="8" borderId="14" xfId="0" applyFont="1" applyFill="1" applyBorder="1" applyAlignment="1" applyProtection="1">
      <alignment horizontal="left" vertical="center" wrapText="1"/>
      <protection hidden="1"/>
    </xf>
    <xf numFmtId="0" fontId="14" fillId="8" borderId="17" xfId="0" applyFont="1" applyFill="1" applyBorder="1" applyAlignment="1" applyProtection="1">
      <alignment horizontal="left" vertical="center" wrapText="1"/>
      <protection hidden="1"/>
    </xf>
    <xf numFmtId="0" fontId="14" fillId="8" borderId="15" xfId="0" applyFont="1" applyFill="1" applyBorder="1" applyAlignment="1" applyProtection="1">
      <alignment horizontal="left" vertical="center" wrapText="1"/>
      <protection hidden="1"/>
    </xf>
    <xf numFmtId="0" fontId="14" fillId="8" borderId="3" xfId="0" applyFont="1" applyFill="1" applyBorder="1" applyAlignment="1" applyProtection="1">
      <alignment horizontal="left" vertical="center" wrapText="1"/>
      <protection hidden="1"/>
    </xf>
    <xf numFmtId="0" fontId="14" fillId="8" borderId="6" xfId="0" applyFont="1" applyFill="1" applyBorder="1" applyAlignment="1" applyProtection="1">
      <alignment horizontal="left" vertical="center" wrapText="1"/>
      <protection hidden="1"/>
    </xf>
    <xf numFmtId="0" fontId="14" fillId="8" borderId="4" xfId="0" applyFont="1" applyFill="1" applyBorder="1" applyAlignment="1" applyProtection="1">
      <alignment horizontal="left" vertical="center" wrapText="1"/>
      <protection hidden="1"/>
    </xf>
    <xf numFmtId="0" fontId="14" fillId="8" borderId="13" xfId="0" applyFont="1" applyFill="1" applyBorder="1" applyAlignment="1" applyProtection="1">
      <alignment horizontal="left" vertical="center" wrapText="1"/>
      <protection hidden="1"/>
    </xf>
    <xf numFmtId="0" fontId="14" fillId="8" borderId="19" xfId="0" applyFont="1" applyFill="1" applyBorder="1" applyAlignment="1">
      <alignment horizontal="left" vertical="center"/>
    </xf>
    <xf numFmtId="0" fontId="14" fillId="8" borderId="33" xfId="0" applyFont="1" applyFill="1" applyBorder="1" applyAlignment="1">
      <alignment horizontal="left" vertical="center"/>
    </xf>
    <xf numFmtId="0" fontId="16" fillId="4" borderId="47" xfId="0" applyFont="1" applyFill="1" applyBorder="1" applyAlignment="1" applyProtection="1">
      <alignment horizontal="left" vertical="center"/>
      <protection locked="0"/>
    </xf>
    <xf numFmtId="0" fontId="16" fillId="4" borderId="12" xfId="0" applyFont="1" applyFill="1" applyBorder="1" applyAlignment="1" applyProtection="1">
      <alignment horizontal="left" vertical="center"/>
      <protection locked="0"/>
    </xf>
    <xf numFmtId="0" fontId="16" fillId="6" borderId="47" xfId="0" applyFont="1" applyFill="1" applyBorder="1" applyAlignment="1" applyProtection="1">
      <alignment horizontal="center" vertical="center"/>
      <protection locked="0"/>
    </xf>
    <xf numFmtId="0" fontId="16" fillId="6" borderId="23" xfId="0" applyFont="1" applyFill="1" applyBorder="1" applyAlignment="1" applyProtection="1">
      <alignment horizontal="center" vertical="center"/>
      <protection locked="0"/>
    </xf>
    <xf numFmtId="0" fontId="16" fillId="6" borderId="12" xfId="0" applyFont="1" applyFill="1" applyBorder="1" applyAlignment="1" applyProtection="1">
      <alignment horizontal="center" vertical="center"/>
      <protection locked="0"/>
    </xf>
    <xf numFmtId="0" fontId="16" fillId="6" borderId="44" xfId="0" applyFont="1" applyFill="1" applyBorder="1" applyAlignment="1" applyProtection="1">
      <alignment horizontal="center" vertical="center"/>
      <protection locked="0"/>
    </xf>
    <xf numFmtId="0" fontId="16" fillId="6" borderId="0"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16" fillId="6" borderId="41" xfId="0" applyFont="1" applyFill="1" applyBorder="1" applyAlignment="1" applyProtection="1">
      <alignment horizontal="center" vertical="center"/>
      <protection locked="0"/>
    </xf>
    <xf numFmtId="0" fontId="16" fillId="6" borderId="42" xfId="0" applyFont="1" applyFill="1" applyBorder="1" applyAlignment="1" applyProtection="1">
      <alignment horizontal="center" vertical="center"/>
      <protection locked="0"/>
    </xf>
    <xf numFmtId="0" fontId="16" fillId="6" borderId="43" xfId="0" applyFont="1" applyFill="1" applyBorder="1" applyAlignment="1" applyProtection="1">
      <alignment horizontal="center" vertical="center"/>
      <protection locked="0"/>
    </xf>
    <xf numFmtId="0" fontId="16" fillId="4" borderId="48" xfId="0" applyFont="1" applyFill="1" applyBorder="1" applyAlignment="1" applyProtection="1">
      <alignment horizontal="left" vertical="center"/>
      <protection locked="0"/>
    </xf>
    <xf numFmtId="0" fontId="16" fillId="4" borderId="4" xfId="0" applyFont="1" applyFill="1" applyBorder="1" applyAlignment="1" applyProtection="1">
      <alignment horizontal="left" vertical="center"/>
      <protection locked="0"/>
    </xf>
    <xf numFmtId="0" fontId="13" fillId="7" borderId="0" xfId="0" applyFont="1" applyFill="1" applyAlignment="1">
      <alignment horizontal="center" vertical="center" wrapText="1"/>
    </xf>
    <xf numFmtId="0" fontId="13" fillId="7" borderId="14"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4" fillId="0" borderId="0" xfId="0" applyFont="1" applyBorder="1" applyAlignment="1">
      <alignment horizontal="left" vertical="top" wrapText="1"/>
    </xf>
  </cellXfs>
  <cellStyles count="3">
    <cellStyle name="Hyperlink" xfId="1" builtinId="8"/>
    <cellStyle name="Normal" xfId="0" builtinId="0"/>
    <cellStyle name="Percent" xfId="2" builtinId="5"/>
  </cellStyles>
  <dxfs count="8">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s>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waste.management@southwark.gov.uk" TargetMode="Externa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environment@southwark.gov.uk" TargetMode="External"/><Relationship Id="rId2" Type="http://schemas.openxmlformats.org/officeDocument/2006/relationships/hyperlink" Target="http://www.southwark.gov.uk/missedcollection" TargetMode="External"/><Relationship Id="rId1" Type="http://schemas.openxmlformats.org/officeDocument/2006/relationships/printerSettings" Target="../printerSettings/printerSettings5.bin"/><Relationship Id="rId5" Type="http://schemas.openxmlformats.org/officeDocument/2006/relationships/printerSettings" Target="../printerSettings/printerSettings6.bin"/><Relationship Id="rId4" Type="http://schemas.openxmlformats.org/officeDocument/2006/relationships/hyperlink" Target="mailto:waste.management@southwark.gov.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M93"/>
  <sheetViews>
    <sheetView workbookViewId="0">
      <selection activeCell="M1" sqref="M1"/>
    </sheetView>
  </sheetViews>
  <sheetFormatPr defaultRowHeight="12.75" x14ac:dyDescent="0.2"/>
  <cols>
    <col min="1" max="1" width="9.7109375" style="4" customWidth="1"/>
    <col min="2" max="4" width="9.7109375" style="2" customWidth="1"/>
    <col min="5" max="5" width="10.7109375" style="2" customWidth="1"/>
    <col min="6" max="6" width="3.28515625" style="2" customWidth="1"/>
    <col min="7" max="7" width="9.7109375" style="4" customWidth="1"/>
    <col min="8" max="10" width="9.7109375" style="2" customWidth="1"/>
    <col min="11" max="11" width="10.7109375" style="2" customWidth="1"/>
    <col min="12" max="12" width="3.28515625" style="2" customWidth="1"/>
    <col min="13" max="16384" width="9.140625" style="2"/>
  </cols>
  <sheetData>
    <row r="1" spans="1:13" ht="60" customHeight="1" x14ac:dyDescent="0.2">
      <c r="A1" s="5" t="s">
        <v>15</v>
      </c>
      <c r="B1" s="5">
        <v>660</v>
      </c>
      <c r="C1" s="5">
        <v>1100</v>
      </c>
      <c r="D1" s="5" t="s">
        <v>14</v>
      </c>
      <c r="E1" s="5" t="s">
        <v>18</v>
      </c>
      <c r="G1" s="9" t="s">
        <v>16</v>
      </c>
      <c r="H1" s="9">
        <v>660</v>
      </c>
      <c r="I1" s="9">
        <v>1100</v>
      </c>
      <c r="J1" s="9" t="s">
        <v>14</v>
      </c>
      <c r="K1" s="9" t="s">
        <v>18</v>
      </c>
      <c r="M1" s="5" t="s">
        <v>101</v>
      </c>
    </row>
    <row r="2" spans="1:13" x14ac:dyDescent="0.2">
      <c r="A2" s="6">
        <v>1</v>
      </c>
      <c r="B2" s="7">
        <v>0</v>
      </c>
      <c r="C2" s="7">
        <v>0</v>
      </c>
      <c r="D2" s="7">
        <v>0</v>
      </c>
      <c r="E2" s="8">
        <v>0</v>
      </c>
      <c r="G2" s="6">
        <v>1</v>
      </c>
      <c r="H2" s="7">
        <v>0</v>
      </c>
      <c r="I2" s="7">
        <v>0</v>
      </c>
      <c r="J2" s="7">
        <v>0</v>
      </c>
      <c r="K2" s="8">
        <v>0</v>
      </c>
      <c r="M2" s="6" t="s">
        <v>100</v>
      </c>
    </row>
    <row r="3" spans="1:13" x14ac:dyDescent="0.2">
      <c r="A3" s="6">
        <v>360</v>
      </c>
      <c r="B3" s="7">
        <v>0</v>
      </c>
      <c r="C3" s="7">
        <v>0</v>
      </c>
      <c r="D3" s="7">
        <f t="shared" ref="D3:D8" si="0">(B3*B$1)+(C3*C$1)</f>
        <v>0</v>
      </c>
      <c r="E3" s="8">
        <f t="shared" ref="E3:E8" si="1">D3/A3</f>
        <v>0</v>
      </c>
      <c r="G3" s="6">
        <v>180</v>
      </c>
      <c r="H3" s="7">
        <v>0</v>
      </c>
      <c r="I3" s="7">
        <v>0</v>
      </c>
      <c r="J3" s="7">
        <f t="shared" ref="J3:J11" si="2">(H3*H$1)+(I3*I$1)</f>
        <v>0</v>
      </c>
      <c r="K3" s="8">
        <f>J3/G3</f>
        <v>0</v>
      </c>
    </row>
    <row r="4" spans="1:13" x14ac:dyDescent="0.2">
      <c r="A4" s="6">
        <v>420</v>
      </c>
      <c r="B4" s="7">
        <v>0</v>
      </c>
      <c r="C4" s="7">
        <v>0</v>
      </c>
      <c r="D4" s="7">
        <f t="shared" si="0"/>
        <v>0</v>
      </c>
      <c r="E4" s="8">
        <f t="shared" si="1"/>
        <v>0</v>
      </c>
      <c r="G4" s="6">
        <v>240</v>
      </c>
      <c r="H4" s="7">
        <v>0</v>
      </c>
      <c r="I4" s="7">
        <v>0</v>
      </c>
      <c r="J4" s="7">
        <f t="shared" si="2"/>
        <v>0</v>
      </c>
      <c r="K4" s="8">
        <f>J4/G4</f>
        <v>0</v>
      </c>
    </row>
    <row r="5" spans="1:13" x14ac:dyDescent="0.2">
      <c r="A5" s="6">
        <v>480</v>
      </c>
      <c r="B5" s="7">
        <v>1</v>
      </c>
      <c r="C5" s="7">
        <v>0</v>
      </c>
      <c r="D5" s="7">
        <f t="shared" si="0"/>
        <v>660</v>
      </c>
      <c r="E5" s="8">
        <f t="shared" si="1"/>
        <v>1.375</v>
      </c>
      <c r="G5" s="6">
        <v>300</v>
      </c>
      <c r="H5" s="7">
        <v>0</v>
      </c>
      <c r="I5" s="7">
        <v>0</v>
      </c>
      <c r="J5" s="7">
        <f t="shared" si="2"/>
        <v>0</v>
      </c>
      <c r="K5" s="8">
        <f t="shared" ref="K5:K10" si="3">J5/G5</f>
        <v>0</v>
      </c>
    </row>
    <row r="6" spans="1:13" x14ac:dyDescent="0.2">
      <c r="A6" s="6">
        <v>540</v>
      </c>
      <c r="B6" s="7">
        <v>1</v>
      </c>
      <c r="C6" s="7">
        <v>0</v>
      </c>
      <c r="D6" s="7">
        <f t="shared" si="0"/>
        <v>660</v>
      </c>
      <c r="E6" s="8">
        <f t="shared" si="1"/>
        <v>1.2222222222222223</v>
      </c>
      <c r="G6" s="6">
        <v>360</v>
      </c>
      <c r="H6" s="7">
        <v>0</v>
      </c>
      <c r="I6" s="7">
        <v>0</v>
      </c>
      <c r="J6" s="7">
        <f t="shared" si="2"/>
        <v>0</v>
      </c>
      <c r="K6" s="8">
        <f t="shared" si="3"/>
        <v>0</v>
      </c>
    </row>
    <row r="7" spans="1:13" x14ac:dyDescent="0.2">
      <c r="A7" s="6">
        <v>600</v>
      </c>
      <c r="B7" s="7">
        <v>1</v>
      </c>
      <c r="C7" s="7">
        <v>0</v>
      </c>
      <c r="D7" s="7">
        <f t="shared" si="0"/>
        <v>660</v>
      </c>
      <c r="E7" s="8">
        <f t="shared" si="1"/>
        <v>1.1000000000000001</v>
      </c>
      <c r="G7" s="6">
        <v>420</v>
      </c>
      <c r="H7" s="7">
        <v>0</v>
      </c>
      <c r="I7" s="7">
        <v>0</v>
      </c>
      <c r="J7" s="7">
        <f t="shared" si="2"/>
        <v>0</v>
      </c>
      <c r="K7" s="8">
        <f t="shared" si="3"/>
        <v>0</v>
      </c>
    </row>
    <row r="8" spans="1:13" x14ac:dyDescent="0.2">
      <c r="A8" s="6">
        <v>660</v>
      </c>
      <c r="B8" s="7">
        <v>1</v>
      </c>
      <c r="C8" s="7">
        <v>0</v>
      </c>
      <c r="D8" s="7">
        <f t="shared" si="0"/>
        <v>660</v>
      </c>
      <c r="E8" s="8">
        <f t="shared" si="1"/>
        <v>1</v>
      </c>
      <c r="G8" s="6">
        <v>480</v>
      </c>
      <c r="H8" s="7">
        <v>1</v>
      </c>
      <c r="I8" s="7">
        <v>0</v>
      </c>
      <c r="J8" s="7">
        <f t="shared" si="2"/>
        <v>660</v>
      </c>
      <c r="K8" s="8">
        <f t="shared" si="3"/>
        <v>1.375</v>
      </c>
    </row>
    <row r="9" spans="1:13" x14ac:dyDescent="0.2">
      <c r="A9" s="6">
        <v>720</v>
      </c>
      <c r="B9" s="7">
        <v>1</v>
      </c>
      <c r="C9" s="7">
        <v>0</v>
      </c>
      <c r="D9" s="7">
        <f t="shared" ref="D9:D19" si="4">(B9*B$1)+(C9*C$1)</f>
        <v>660</v>
      </c>
      <c r="E9" s="8">
        <f t="shared" ref="E9:E19" si="5">D9/A9</f>
        <v>0.91666666666666663</v>
      </c>
      <c r="G9" s="6">
        <v>540</v>
      </c>
      <c r="H9" s="7">
        <v>1</v>
      </c>
      <c r="I9" s="7">
        <v>0</v>
      </c>
      <c r="J9" s="7">
        <f t="shared" si="2"/>
        <v>660</v>
      </c>
      <c r="K9" s="8">
        <f t="shared" si="3"/>
        <v>1.2222222222222223</v>
      </c>
    </row>
    <row r="10" spans="1:13" x14ac:dyDescent="0.2">
      <c r="A10" s="6">
        <v>780</v>
      </c>
      <c r="B10" s="7">
        <v>0</v>
      </c>
      <c r="C10" s="7">
        <v>1</v>
      </c>
      <c r="D10" s="7">
        <f t="shared" si="4"/>
        <v>1100</v>
      </c>
      <c r="E10" s="8">
        <f t="shared" si="5"/>
        <v>1.4102564102564104</v>
      </c>
      <c r="G10" s="6">
        <v>600</v>
      </c>
      <c r="H10" s="7">
        <v>1</v>
      </c>
      <c r="I10" s="7">
        <v>0</v>
      </c>
      <c r="J10" s="7">
        <f t="shared" si="2"/>
        <v>660</v>
      </c>
      <c r="K10" s="8">
        <f t="shared" si="3"/>
        <v>1.1000000000000001</v>
      </c>
    </row>
    <row r="11" spans="1:13" x14ac:dyDescent="0.2">
      <c r="A11" s="6">
        <v>840</v>
      </c>
      <c r="B11" s="7">
        <v>0</v>
      </c>
      <c r="C11" s="7">
        <v>1</v>
      </c>
      <c r="D11" s="7">
        <f t="shared" si="4"/>
        <v>1100</v>
      </c>
      <c r="E11" s="8">
        <f t="shared" si="5"/>
        <v>1.3095238095238095</v>
      </c>
      <c r="G11" s="6">
        <v>660</v>
      </c>
      <c r="H11" s="7">
        <v>1</v>
      </c>
      <c r="I11" s="7">
        <v>0</v>
      </c>
      <c r="J11" s="7">
        <f t="shared" si="2"/>
        <v>660</v>
      </c>
      <c r="K11" s="8">
        <f>J11/G11</f>
        <v>1</v>
      </c>
    </row>
    <row r="12" spans="1:13" x14ac:dyDescent="0.2">
      <c r="A12" s="6">
        <v>900</v>
      </c>
      <c r="B12" s="7">
        <v>0</v>
      </c>
      <c r="C12" s="7">
        <v>1</v>
      </c>
      <c r="D12" s="7">
        <f t="shared" si="4"/>
        <v>1100</v>
      </c>
      <c r="E12" s="8">
        <f t="shared" si="5"/>
        <v>1.2222222222222223</v>
      </c>
      <c r="G12" s="6">
        <v>720</v>
      </c>
      <c r="H12" s="7">
        <v>0</v>
      </c>
      <c r="I12" s="7">
        <v>1</v>
      </c>
      <c r="J12" s="7">
        <f t="shared" ref="J12:J75" si="6">(H12*H$1)+(I12*I$1)</f>
        <v>1100</v>
      </c>
      <c r="K12" s="8">
        <f t="shared" ref="K12:K75" si="7">J12/G12</f>
        <v>1.5277777777777777</v>
      </c>
    </row>
    <row r="13" spans="1:13" x14ac:dyDescent="0.2">
      <c r="A13" s="6">
        <v>1000</v>
      </c>
      <c r="B13" s="7">
        <v>0</v>
      </c>
      <c r="C13" s="7">
        <v>1</v>
      </c>
      <c r="D13" s="7">
        <f t="shared" si="4"/>
        <v>1100</v>
      </c>
      <c r="E13" s="8">
        <f t="shared" si="5"/>
        <v>1.1000000000000001</v>
      </c>
      <c r="G13" s="6">
        <v>780</v>
      </c>
      <c r="H13" s="7">
        <v>0</v>
      </c>
      <c r="I13" s="7">
        <v>1</v>
      </c>
      <c r="J13" s="7">
        <f t="shared" si="6"/>
        <v>1100</v>
      </c>
      <c r="K13" s="8">
        <f t="shared" si="7"/>
        <v>1.4102564102564104</v>
      </c>
    </row>
    <row r="14" spans="1:13" x14ac:dyDescent="0.2">
      <c r="A14" s="6">
        <v>1100</v>
      </c>
      <c r="B14" s="7">
        <v>0</v>
      </c>
      <c r="C14" s="7">
        <v>1</v>
      </c>
      <c r="D14" s="7">
        <f t="shared" si="4"/>
        <v>1100</v>
      </c>
      <c r="E14" s="8">
        <f t="shared" si="5"/>
        <v>1</v>
      </c>
      <c r="G14" s="6">
        <v>840</v>
      </c>
      <c r="H14" s="7">
        <v>0</v>
      </c>
      <c r="I14" s="7">
        <v>1</v>
      </c>
      <c r="J14" s="7">
        <f t="shared" si="6"/>
        <v>1100</v>
      </c>
      <c r="K14" s="8">
        <f t="shared" si="7"/>
        <v>1.3095238095238095</v>
      </c>
    </row>
    <row r="15" spans="1:13" x14ac:dyDescent="0.2">
      <c r="A15" s="6">
        <v>1200</v>
      </c>
      <c r="B15" s="7">
        <v>0</v>
      </c>
      <c r="C15" s="7">
        <v>1</v>
      </c>
      <c r="D15" s="7">
        <f t="shared" si="4"/>
        <v>1100</v>
      </c>
      <c r="E15" s="8">
        <f t="shared" si="5"/>
        <v>0.91666666666666663</v>
      </c>
      <c r="G15" s="6">
        <v>900</v>
      </c>
      <c r="H15" s="7">
        <v>0</v>
      </c>
      <c r="I15" s="7">
        <v>1</v>
      </c>
      <c r="J15" s="7">
        <f t="shared" si="6"/>
        <v>1100</v>
      </c>
      <c r="K15" s="8">
        <f t="shared" si="7"/>
        <v>1.2222222222222223</v>
      </c>
    </row>
    <row r="16" spans="1:13" x14ac:dyDescent="0.2">
      <c r="A16" s="6">
        <v>1300</v>
      </c>
      <c r="B16" s="7">
        <v>0</v>
      </c>
      <c r="C16" s="7">
        <v>1</v>
      </c>
      <c r="D16" s="7">
        <f t="shared" si="4"/>
        <v>1100</v>
      </c>
      <c r="E16" s="8">
        <f t="shared" si="5"/>
        <v>0.84615384615384615</v>
      </c>
      <c r="G16" s="6">
        <v>1000</v>
      </c>
      <c r="H16" s="7">
        <v>0</v>
      </c>
      <c r="I16" s="7">
        <v>1</v>
      </c>
      <c r="J16" s="7">
        <f t="shared" si="6"/>
        <v>1100</v>
      </c>
      <c r="K16" s="8">
        <f t="shared" si="7"/>
        <v>1.1000000000000001</v>
      </c>
    </row>
    <row r="17" spans="1:11" x14ac:dyDescent="0.2">
      <c r="A17" s="6">
        <v>1400</v>
      </c>
      <c r="B17" s="7">
        <v>2</v>
      </c>
      <c r="C17" s="7">
        <v>0</v>
      </c>
      <c r="D17" s="7">
        <f t="shared" si="4"/>
        <v>1320</v>
      </c>
      <c r="E17" s="8">
        <f t="shared" si="5"/>
        <v>0.94285714285714284</v>
      </c>
      <c r="G17" s="6">
        <v>1100</v>
      </c>
      <c r="H17" s="7">
        <v>0</v>
      </c>
      <c r="I17" s="7">
        <v>1</v>
      </c>
      <c r="J17" s="7">
        <f t="shared" si="6"/>
        <v>1100</v>
      </c>
      <c r="K17" s="8">
        <f t="shared" si="7"/>
        <v>1</v>
      </c>
    </row>
    <row r="18" spans="1:11" x14ac:dyDescent="0.2">
      <c r="A18" s="6">
        <v>1500</v>
      </c>
      <c r="B18" s="7">
        <v>2</v>
      </c>
      <c r="C18" s="7">
        <v>0</v>
      </c>
      <c r="D18" s="7">
        <f t="shared" si="4"/>
        <v>1320</v>
      </c>
      <c r="E18" s="8">
        <f t="shared" si="5"/>
        <v>0.88</v>
      </c>
      <c r="G18" s="6">
        <v>1200</v>
      </c>
      <c r="H18" s="7">
        <v>2</v>
      </c>
      <c r="I18" s="7">
        <v>0</v>
      </c>
      <c r="J18" s="7">
        <f t="shared" si="6"/>
        <v>1320</v>
      </c>
      <c r="K18" s="8">
        <f t="shared" si="7"/>
        <v>1.1000000000000001</v>
      </c>
    </row>
    <row r="19" spans="1:11" x14ac:dyDescent="0.2">
      <c r="A19" s="6">
        <v>1600</v>
      </c>
      <c r="B19" s="7">
        <v>1</v>
      </c>
      <c r="C19" s="7">
        <v>1</v>
      </c>
      <c r="D19" s="7">
        <f t="shared" si="4"/>
        <v>1760</v>
      </c>
      <c r="E19" s="8">
        <f t="shared" si="5"/>
        <v>1.1000000000000001</v>
      </c>
      <c r="G19" s="6">
        <v>1300</v>
      </c>
      <c r="H19" s="7">
        <v>2</v>
      </c>
      <c r="I19" s="7">
        <v>0</v>
      </c>
      <c r="J19" s="7">
        <f t="shared" si="6"/>
        <v>1320</v>
      </c>
      <c r="K19" s="8">
        <f t="shared" si="7"/>
        <v>1.0153846153846153</v>
      </c>
    </row>
    <row r="20" spans="1:11" x14ac:dyDescent="0.2">
      <c r="A20" s="6">
        <v>1700</v>
      </c>
      <c r="B20" s="7">
        <v>1</v>
      </c>
      <c r="C20" s="7">
        <v>1</v>
      </c>
      <c r="D20" s="7">
        <f t="shared" ref="D20:D39" si="8">(B20*B$1)+(C20*C$1)</f>
        <v>1760</v>
      </c>
      <c r="E20" s="8">
        <f t="shared" ref="E20:E39" si="9">D20/A20</f>
        <v>1.0352941176470589</v>
      </c>
      <c r="G20" s="6">
        <v>1400</v>
      </c>
      <c r="H20" s="7">
        <v>2</v>
      </c>
      <c r="I20" s="7">
        <v>0</v>
      </c>
      <c r="J20" s="7">
        <f t="shared" si="6"/>
        <v>1320</v>
      </c>
      <c r="K20" s="8">
        <f t="shared" si="7"/>
        <v>0.94285714285714284</v>
      </c>
    </row>
    <row r="21" spans="1:11" x14ac:dyDescent="0.2">
      <c r="A21" s="6">
        <v>1800</v>
      </c>
      <c r="B21" s="7">
        <v>1</v>
      </c>
      <c r="C21" s="7">
        <v>1</v>
      </c>
      <c r="D21" s="7">
        <f t="shared" si="8"/>
        <v>1760</v>
      </c>
      <c r="E21" s="8">
        <f t="shared" si="9"/>
        <v>0.97777777777777775</v>
      </c>
      <c r="G21" s="6">
        <v>1500</v>
      </c>
      <c r="H21" s="7">
        <v>1</v>
      </c>
      <c r="I21" s="7">
        <v>1</v>
      </c>
      <c r="J21" s="7">
        <f t="shared" si="6"/>
        <v>1760</v>
      </c>
      <c r="K21" s="8">
        <f t="shared" si="7"/>
        <v>1.1733333333333333</v>
      </c>
    </row>
    <row r="22" spans="1:11" x14ac:dyDescent="0.2">
      <c r="A22" s="6">
        <v>1900</v>
      </c>
      <c r="B22" s="7">
        <v>1</v>
      </c>
      <c r="C22" s="7">
        <v>1</v>
      </c>
      <c r="D22" s="7">
        <f t="shared" si="8"/>
        <v>1760</v>
      </c>
      <c r="E22" s="8">
        <f t="shared" si="9"/>
        <v>0.9263157894736842</v>
      </c>
      <c r="G22" s="6">
        <v>1600</v>
      </c>
      <c r="H22" s="7">
        <v>1</v>
      </c>
      <c r="I22" s="7">
        <v>1</v>
      </c>
      <c r="J22" s="7">
        <f t="shared" si="6"/>
        <v>1760</v>
      </c>
      <c r="K22" s="8">
        <f t="shared" si="7"/>
        <v>1.1000000000000001</v>
      </c>
    </row>
    <row r="23" spans="1:11" x14ac:dyDescent="0.2">
      <c r="A23" s="6">
        <v>2000</v>
      </c>
      <c r="B23" s="7">
        <v>0</v>
      </c>
      <c r="C23" s="7">
        <v>2</v>
      </c>
      <c r="D23" s="7">
        <f t="shared" si="8"/>
        <v>2200</v>
      </c>
      <c r="E23" s="8">
        <f t="shared" si="9"/>
        <v>1.1000000000000001</v>
      </c>
      <c r="G23" s="6">
        <v>1700</v>
      </c>
      <c r="H23" s="7">
        <v>1</v>
      </c>
      <c r="I23" s="7">
        <v>1</v>
      </c>
      <c r="J23" s="7">
        <f t="shared" si="6"/>
        <v>1760</v>
      </c>
      <c r="K23" s="8">
        <f t="shared" si="7"/>
        <v>1.0352941176470589</v>
      </c>
    </row>
    <row r="24" spans="1:11" x14ac:dyDescent="0.2">
      <c r="A24" s="6">
        <v>2100</v>
      </c>
      <c r="B24" s="7">
        <v>0</v>
      </c>
      <c r="C24" s="7">
        <v>2</v>
      </c>
      <c r="D24" s="7">
        <f t="shared" si="8"/>
        <v>2200</v>
      </c>
      <c r="E24" s="8">
        <f t="shared" si="9"/>
        <v>1.0476190476190477</v>
      </c>
      <c r="G24" s="6">
        <v>1800</v>
      </c>
      <c r="H24" s="7">
        <v>1</v>
      </c>
      <c r="I24" s="7">
        <v>1</v>
      </c>
      <c r="J24" s="7">
        <f t="shared" si="6"/>
        <v>1760</v>
      </c>
      <c r="K24" s="8">
        <f t="shared" si="7"/>
        <v>0.97777777777777775</v>
      </c>
    </row>
    <row r="25" spans="1:11" x14ac:dyDescent="0.2">
      <c r="A25" s="6">
        <v>2200</v>
      </c>
      <c r="B25" s="7">
        <v>0</v>
      </c>
      <c r="C25" s="7">
        <v>2</v>
      </c>
      <c r="D25" s="7">
        <f t="shared" si="8"/>
        <v>2200</v>
      </c>
      <c r="E25" s="8">
        <f t="shared" si="9"/>
        <v>1</v>
      </c>
      <c r="G25" s="6">
        <v>1900</v>
      </c>
      <c r="H25" s="7">
        <v>3</v>
      </c>
      <c r="I25" s="7">
        <v>0</v>
      </c>
      <c r="J25" s="7">
        <f t="shared" si="6"/>
        <v>1980</v>
      </c>
      <c r="K25" s="8">
        <f t="shared" si="7"/>
        <v>1.0421052631578946</v>
      </c>
    </row>
    <row r="26" spans="1:11" x14ac:dyDescent="0.2">
      <c r="A26" s="6">
        <v>2300</v>
      </c>
      <c r="B26" s="7">
        <v>0</v>
      </c>
      <c r="C26" s="7">
        <v>2</v>
      </c>
      <c r="D26" s="7">
        <f t="shared" si="8"/>
        <v>2200</v>
      </c>
      <c r="E26" s="8">
        <f t="shared" si="9"/>
        <v>0.95652173913043481</v>
      </c>
      <c r="G26" s="6">
        <v>2000</v>
      </c>
      <c r="H26" s="7">
        <v>0</v>
      </c>
      <c r="I26" s="7">
        <v>2</v>
      </c>
      <c r="J26" s="7">
        <f t="shared" si="6"/>
        <v>2200</v>
      </c>
      <c r="K26" s="8">
        <f t="shared" si="7"/>
        <v>1.1000000000000001</v>
      </c>
    </row>
    <row r="27" spans="1:11" x14ac:dyDescent="0.2">
      <c r="A27" s="6">
        <v>2400</v>
      </c>
      <c r="B27" s="7">
        <v>0</v>
      </c>
      <c r="C27" s="7">
        <v>2</v>
      </c>
      <c r="D27" s="7">
        <f t="shared" si="8"/>
        <v>2200</v>
      </c>
      <c r="E27" s="8">
        <f t="shared" si="9"/>
        <v>0.91666666666666663</v>
      </c>
      <c r="G27" s="6">
        <v>2100</v>
      </c>
      <c r="H27" s="7">
        <v>0</v>
      </c>
      <c r="I27" s="7">
        <v>2</v>
      </c>
      <c r="J27" s="7">
        <f t="shared" si="6"/>
        <v>2200</v>
      </c>
      <c r="K27" s="8">
        <f t="shared" si="7"/>
        <v>1.0476190476190477</v>
      </c>
    </row>
    <row r="28" spans="1:11" x14ac:dyDescent="0.2">
      <c r="A28" s="6">
        <v>2700</v>
      </c>
      <c r="B28" s="7">
        <v>1</v>
      </c>
      <c r="C28" s="7">
        <v>2</v>
      </c>
      <c r="D28" s="7">
        <f t="shared" si="8"/>
        <v>2860</v>
      </c>
      <c r="E28" s="8">
        <f t="shared" si="9"/>
        <v>1.0592592592592593</v>
      </c>
      <c r="G28" s="6">
        <v>2200</v>
      </c>
      <c r="H28" s="7">
        <v>0</v>
      </c>
      <c r="I28" s="7">
        <v>2</v>
      </c>
      <c r="J28" s="7">
        <f t="shared" si="6"/>
        <v>2200</v>
      </c>
      <c r="K28" s="8">
        <f t="shared" si="7"/>
        <v>1</v>
      </c>
    </row>
    <row r="29" spans="1:11" x14ac:dyDescent="0.2">
      <c r="A29" s="6">
        <v>3000</v>
      </c>
      <c r="B29" s="7">
        <v>1</v>
      </c>
      <c r="C29" s="7">
        <v>2</v>
      </c>
      <c r="D29" s="7">
        <f t="shared" si="8"/>
        <v>2860</v>
      </c>
      <c r="E29" s="8">
        <f t="shared" si="9"/>
        <v>0.95333333333333337</v>
      </c>
      <c r="G29" s="6">
        <v>2300</v>
      </c>
      <c r="H29" s="7">
        <v>0</v>
      </c>
      <c r="I29" s="7">
        <v>2</v>
      </c>
      <c r="J29" s="7">
        <f t="shared" si="6"/>
        <v>2200</v>
      </c>
      <c r="K29" s="8">
        <f t="shared" si="7"/>
        <v>0.95652173913043481</v>
      </c>
    </row>
    <row r="30" spans="1:11" x14ac:dyDescent="0.2">
      <c r="A30" s="6">
        <v>3300</v>
      </c>
      <c r="B30" s="7">
        <v>0</v>
      </c>
      <c r="C30" s="7">
        <v>3</v>
      </c>
      <c r="D30" s="7">
        <f t="shared" si="8"/>
        <v>3300</v>
      </c>
      <c r="E30" s="8">
        <f t="shared" si="9"/>
        <v>1</v>
      </c>
      <c r="G30" s="6">
        <v>2400</v>
      </c>
      <c r="H30" s="7">
        <v>0</v>
      </c>
      <c r="I30" s="7">
        <v>2</v>
      </c>
      <c r="J30" s="7">
        <f t="shared" si="6"/>
        <v>2200</v>
      </c>
      <c r="K30" s="8">
        <f t="shared" si="7"/>
        <v>0.91666666666666663</v>
      </c>
    </row>
    <row r="31" spans="1:11" x14ac:dyDescent="0.2">
      <c r="A31" s="6">
        <v>3600</v>
      </c>
      <c r="B31" s="7">
        <v>0</v>
      </c>
      <c r="C31" s="7">
        <v>3</v>
      </c>
      <c r="D31" s="7">
        <f t="shared" si="8"/>
        <v>3300</v>
      </c>
      <c r="E31" s="8">
        <f t="shared" si="9"/>
        <v>0.91666666666666663</v>
      </c>
      <c r="G31" s="6">
        <v>2700</v>
      </c>
      <c r="H31" s="7">
        <v>1</v>
      </c>
      <c r="I31" s="7">
        <v>2</v>
      </c>
      <c r="J31" s="7">
        <f t="shared" si="6"/>
        <v>2860</v>
      </c>
      <c r="K31" s="8">
        <f t="shared" si="7"/>
        <v>1.0592592592592593</v>
      </c>
    </row>
    <row r="32" spans="1:11" x14ac:dyDescent="0.2">
      <c r="A32" s="6">
        <v>3900</v>
      </c>
      <c r="B32" s="7">
        <v>1</v>
      </c>
      <c r="C32" s="7">
        <v>3</v>
      </c>
      <c r="D32" s="7">
        <f t="shared" si="8"/>
        <v>3960</v>
      </c>
      <c r="E32" s="8">
        <f t="shared" si="9"/>
        <v>1.0153846153846153</v>
      </c>
      <c r="G32" s="6">
        <v>3000</v>
      </c>
      <c r="H32" s="7">
        <v>0</v>
      </c>
      <c r="I32" s="7">
        <v>3</v>
      </c>
      <c r="J32" s="7">
        <f t="shared" si="6"/>
        <v>3300</v>
      </c>
      <c r="K32" s="8">
        <f t="shared" si="7"/>
        <v>1.1000000000000001</v>
      </c>
    </row>
    <row r="33" spans="1:11" x14ac:dyDescent="0.2">
      <c r="A33" s="6">
        <v>4200</v>
      </c>
      <c r="B33" s="7">
        <v>1</v>
      </c>
      <c r="C33" s="7">
        <v>3</v>
      </c>
      <c r="D33" s="7">
        <f t="shared" si="8"/>
        <v>3960</v>
      </c>
      <c r="E33" s="8">
        <f t="shared" si="9"/>
        <v>0.94285714285714284</v>
      </c>
      <c r="G33" s="6">
        <v>3300</v>
      </c>
      <c r="H33" s="7">
        <v>0</v>
      </c>
      <c r="I33" s="7">
        <v>3</v>
      </c>
      <c r="J33" s="7">
        <f t="shared" si="6"/>
        <v>3300</v>
      </c>
      <c r="K33" s="8">
        <f t="shared" si="7"/>
        <v>1</v>
      </c>
    </row>
    <row r="34" spans="1:11" x14ac:dyDescent="0.2">
      <c r="A34" s="6">
        <v>4500</v>
      </c>
      <c r="B34" s="7">
        <v>0</v>
      </c>
      <c r="C34" s="7">
        <v>4</v>
      </c>
      <c r="D34" s="7">
        <f t="shared" si="8"/>
        <v>4400</v>
      </c>
      <c r="E34" s="8">
        <f t="shared" si="9"/>
        <v>0.97777777777777775</v>
      </c>
      <c r="G34" s="6">
        <v>3600</v>
      </c>
      <c r="H34" s="7">
        <v>0</v>
      </c>
      <c r="I34" s="7">
        <v>3</v>
      </c>
      <c r="J34" s="7">
        <f t="shared" si="6"/>
        <v>3300</v>
      </c>
      <c r="K34" s="8">
        <f t="shared" si="7"/>
        <v>0.91666666666666663</v>
      </c>
    </row>
    <row r="35" spans="1:11" x14ac:dyDescent="0.2">
      <c r="A35" s="6">
        <v>4800</v>
      </c>
      <c r="B35" s="7">
        <v>0</v>
      </c>
      <c r="C35" s="7">
        <v>4</v>
      </c>
      <c r="D35" s="7">
        <f t="shared" si="8"/>
        <v>4400</v>
      </c>
      <c r="E35" s="8">
        <f t="shared" si="9"/>
        <v>0.91666666666666663</v>
      </c>
      <c r="G35" s="6">
        <v>3900</v>
      </c>
      <c r="H35" s="7">
        <v>1</v>
      </c>
      <c r="I35" s="7">
        <v>3</v>
      </c>
      <c r="J35" s="7">
        <f t="shared" si="6"/>
        <v>3960</v>
      </c>
      <c r="K35" s="8">
        <f t="shared" si="7"/>
        <v>1.0153846153846153</v>
      </c>
    </row>
    <row r="36" spans="1:11" x14ac:dyDescent="0.2">
      <c r="A36" s="6">
        <v>5100</v>
      </c>
      <c r="B36" s="7">
        <v>1</v>
      </c>
      <c r="C36" s="7">
        <v>4</v>
      </c>
      <c r="D36" s="7">
        <f t="shared" si="8"/>
        <v>5060</v>
      </c>
      <c r="E36" s="8">
        <f t="shared" si="9"/>
        <v>0.99215686274509807</v>
      </c>
      <c r="G36" s="6">
        <v>4200</v>
      </c>
      <c r="H36" s="7">
        <v>1</v>
      </c>
      <c r="I36" s="7">
        <v>3</v>
      </c>
      <c r="J36" s="7">
        <f t="shared" si="6"/>
        <v>3960</v>
      </c>
      <c r="K36" s="8">
        <f t="shared" si="7"/>
        <v>0.94285714285714284</v>
      </c>
    </row>
    <row r="37" spans="1:11" x14ac:dyDescent="0.2">
      <c r="A37" s="6">
        <v>5400</v>
      </c>
      <c r="B37" s="7">
        <v>1</v>
      </c>
      <c r="C37" s="7">
        <v>4</v>
      </c>
      <c r="D37" s="7">
        <f t="shared" si="8"/>
        <v>5060</v>
      </c>
      <c r="E37" s="8">
        <f t="shared" si="9"/>
        <v>0.937037037037037</v>
      </c>
      <c r="G37" s="6">
        <v>4500</v>
      </c>
      <c r="H37" s="7">
        <v>0</v>
      </c>
      <c r="I37" s="7">
        <v>4</v>
      </c>
      <c r="J37" s="7">
        <f t="shared" si="6"/>
        <v>4400</v>
      </c>
      <c r="K37" s="8">
        <f t="shared" si="7"/>
        <v>0.97777777777777775</v>
      </c>
    </row>
    <row r="38" spans="1:11" x14ac:dyDescent="0.2">
      <c r="A38" s="6">
        <v>5700</v>
      </c>
      <c r="B38" s="7">
        <v>0</v>
      </c>
      <c r="C38" s="7">
        <v>5</v>
      </c>
      <c r="D38" s="7">
        <f t="shared" si="8"/>
        <v>5500</v>
      </c>
      <c r="E38" s="8">
        <f t="shared" si="9"/>
        <v>0.96491228070175439</v>
      </c>
      <c r="G38" s="6">
        <v>4800</v>
      </c>
      <c r="H38" s="7">
        <v>0</v>
      </c>
      <c r="I38" s="7">
        <v>4</v>
      </c>
      <c r="J38" s="7">
        <f t="shared" si="6"/>
        <v>4400</v>
      </c>
      <c r="K38" s="8">
        <f t="shared" si="7"/>
        <v>0.91666666666666663</v>
      </c>
    </row>
    <row r="39" spans="1:11" x14ac:dyDescent="0.2">
      <c r="A39" s="6">
        <v>6000</v>
      </c>
      <c r="B39" s="7">
        <v>0</v>
      </c>
      <c r="C39" s="7">
        <v>5</v>
      </c>
      <c r="D39" s="7">
        <f t="shared" si="8"/>
        <v>5500</v>
      </c>
      <c r="E39" s="8">
        <f t="shared" si="9"/>
        <v>0.91666666666666663</v>
      </c>
      <c r="G39" s="6">
        <v>5100</v>
      </c>
      <c r="H39" s="7">
        <v>1</v>
      </c>
      <c r="I39" s="7">
        <v>4</v>
      </c>
      <c r="J39" s="7">
        <f t="shared" si="6"/>
        <v>5060</v>
      </c>
      <c r="K39" s="8">
        <f t="shared" si="7"/>
        <v>0.99215686274509807</v>
      </c>
    </row>
    <row r="40" spans="1:11" x14ac:dyDescent="0.2">
      <c r="A40" s="6">
        <v>7000</v>
      </c>
      <c r="B40" s="7">
        <v>0</v>
      </c>
      <c r="C40" s="7">
        <v>6</v>
      </c>
      <c r="D40" s="7">
        <f t="shared" ref="D40:D73" si="10">(B40*B$1)+(C40*C$1)</f>
        <v>6600</v>
      </c>
      <c r="E40" s="8">
        <f t="shared" ref="E40:E73" si="11">D40/A40</f>
        <v>0.94285714285714284</v>
      </c>
      <c r="G40" s="6">
        <v>5400</v>
      </c>
      <c r="H40" s="7">
        <v>1</v>
      </c>
      <c r="I40" s="7">
        <v>4</v>
      </c>
      <c r="J40" s="7">
        <f t="shared" si="6"/>
        <v>5060</v>
      </c>
      <c r="K40" s="8">
        <f t="shared" si="7"/>
        <v>0.937037037037037</v>
      </c>
    </row>
    <row r="41" spans="1:11" x14ac:dyDescent="0.2">
      <c r="A41" s="6">
        <v>8000</v>
      </c>
      <c r="B41" s="7">
        <v>0</v>
      </c>
      <c r="C41" s="7">
        <v>7</v>
      </c>
      <c r="D41" s="7">
        <f t="shared" si="10"/>
        <v>7700</v>
      </c>
      <c r="E41" s="8">
        <f t="shared" si="11"/>
        <v>0.96250000000000002</v>
      </c>
      <c r="G41" s="6">
        <v>5700</v>
      </c>
      <c r="H41" s="7">
        <v>0</v>
      </c>
      <c r="I41" s="7">
        <v>5</v>
      </c>
      <c r="J41" s="7">
        <f t="shared" si="6"/>
        <v>5500</v>
      </c>
      <c r="K41" s="8">
        <f t="shared" si="7"/>
        <v>0.96491228070175439</v>
      </c>
    </row>
    <row r="42" spans="1:11" x14ac:dyDescent="0.2">
      <c r="A42" s="6">
        <v>9000</v>
      </c>
      <c r="B42" s="7">
        <v>0</v>
      </c>
      <c r="C42" s="7">
        <v>8</v>
      </c>
      <c r="D42" s="7">
        <f t="shared" si="10"/>
        <v>8800</v>
      </c>
      <c r="E42" s="8">
        <f t="shared" si="11"/>
        <v>0.97777777777777775</v>
      </c>
      <c r="G42" s="6">
        <v>6000</v>
      </c>
      <c r="H42" s="7">
        <v>0</v>
      </c>
      <c r="I42" s="7">
        <v>5</v>
      </c>
      <c r="J42" s="7">
        <f t="shared" si="6"/>
        <v>5500</v>
      </c>
      <c r="K42" s="8">
        <f t="shared" si="7"/>
        <v>0.91666666666666663</v>
      </c>
    </row>
    <row r="43" spans="1:11" x14ac:dyDescent="0.2">
      <c r="A43" s="6">
        <v>10000</v>
      </c>
      <c r="B43" s="7">
        <v>0</v>
      </c>
      <c r="C43" s="7">
        <v>9</v>
      </c>
      <c r="D43" s="7">
        <f t="shared" si="10"/>
        <v>9900</v>
      </c>
      <c r="E43" s="8">
        <f t="shared" si="11"/>
        <v>0.99</v>
      </c>
      <c r="G43" s="6">
        <v>6500</v>
      </c>
      <c r="H43" s="7">
        <v>0</v>
      </c>
      <c r="I43" s="7">
        <v>6</v>
      </c>
      <c r="J43" s="7">
        <f t="shared" si="6"/>
        <v>6600</v>
      </c>
      <c r="K43" s="8">
        <f t="shared" si="7"/>
        <v>1.0153846153846153</v>
      </c>
    </row>
    <row r="44" spans="1:11" x14ac:dyDescent="0.2">
      <c r="A44" s="6">
        <v>11000</v>
      </c>
      <c r="B44" s="7">
        <v>0</v>
      </c>
      <c r="C44" s="7">
        <v>10</v>
      </c>
      <c r="D44" s="7">
        <f t="shared" si="10"/>
        <v>11000</v>
      </c>
      <c r="E44" s="8">
        <f t="shared" si="11"/>
        <v>1</v>
      </c>
      <c r="G44" s="6">
        <v>7000</v>
      </c>
      <c r="H44" s="7">
        <v>0</v>
      </c>
      <c r="I44" s="7">
        <v>7</v>
      </c>
      <c r="J44" s="7">
        <f t="shared" si="6"/>
        <v>7700</v>
      </c>
      <c r="K44" s="8">
        <f t="shared" si="7"/>
        <v>1.1000000000000001</v>
      </c>
    </row>
    <row r="45" spans="1:11" x14ac:dyDescent="0.2">
      <c r="A45" s="6">
        <v>12000</v>
      </c>
      <c r="B45" s="7">
        <v>0</v>
      </c>
      <c r="C45" s="7">
        <v>11</v>
      </c>
      <c r="D45" s="7">
        <f t="shared" si="10"/>
        <v>12100</v>
      </c>
      <c r="E45" s="8">
        <f t="shared" si="11"/>
        <v>1.0083333333333333</v>
      </c>
      <c r="G45" s="6">
        <v>7500</v>
      </c>
      <c r="H45" s="7">
        <v>0</v>
      </c>
      <c r="I45" s="7">
        <v>7</v>
      </c>
      <c r="J45" s="7">
        <f t="shared" si="6"/>
        <v>7700</v>
      </c>
      <c r="K45" s="8">
        <f t="shared" si="7"/>
        <v>1.0266666666666666</v>
      </c>
    </row>
    <row r="46" spans="1:11" x14ac:dyDescent="0.2">
      <c r="A46" s="6">
        <v>13000</v>
      </c>
      <c r="B46" s="7">
        <v>0</v>
      </c>
      <c r="C46" s="7">
        <v>12</v>
      </c>
      <c r="D46" s="7">
        <f t="shared" si="10"/>
        <v>13200</v>
      </c>
      <c r="E46" s="8">
        <f t="shared" si="11"/>
        <v>1.0153846153846153</v>
      </c>
      <c r="G46" s="6">
        <v>8000</v>
      </c>
      <c r="H46" s="7">
        <v>0</v>
      </c>
      <c r="I46" s="7">
        <v>8</v>
      </c>
      <c r="J46" s="7">
        <f t="shared" si="6"/>
        <v>8800</v>
      </c>
      <c r="K46" s="8">
        <f t="shared" si="7"/>
        <v>1.1000000000000001</v>
      </c>
    </row>
    <row r="47" spans="1:11" x14ac:dyDescent="0.2">
      <c r="A47" s="6">
        <v>14000</v>
      </c>
      <c r="B47" s="7">
        <v>0</v>
      </c>
      <c r="C47" s="7">
        <v>13</v>
      </c>
      <c r="D47" s="7">
        <f t="shared" si="10"/>
        <v>14300</v>
      </c>
      <c r="E47" s="8">
        <f t="shared" si="11"/>
        <v>1.0214285714285714</v>
      </c>
      <c r="G47" s="6">
        <v>8500</v>
      </c>
      <c r="H47" s="7">
        <v>0</v>
      </c>
      <c r="I47" s="7">
        <v>8</v>
      </c>
      <c r="J47" s="7">
        <f t="shared" si="6"/>
        <v>8800</v>
      </c>
      <c r="K47" s="8">
        <f t="shared" si="7"/>
        <v>1.0352941176470589</v>
      </c>
    </row>
    <row r="48" spans="1:11" x14ac:dyDescent="0.2">
      <c r="A48" s="6">
        <v>15000</v>
      </c>
      <c r="B48" s="7">
        <v>0</v>
      </c>
      <c r="C48" s="7">
        <v>14</v>
      </c>
      <c r="D48" s="7">
        <f t="shared" si="10"/>
        <v>15400</v>
      </c>
      <c r="E48" s="8">
        <f t="shared" si="11"/>
        <v>1.0266666666666666</v>
      </c>
      <c r="G48" s="6">
        <v>9000</v>
      </c>
      <c r="H48" s="7">
        <v>0</v>
      </c>
      <c r="I48" s="7">
        <v>8</v>
      </c>
      <c r="J48" s="7">
        <f t="shared" si="6"/>
        <v>8800</v>
      </c>
      <c r="K48" s="8">
        <f t="shared" si="7"/>
        <v>0.97777777777777775</v>
      </c>
    </row>
    <row r="49" spans="1:11" x14ac:dyDescent="0.2">
      <c r="A49" s="6">
        <v>16000</v>
      </c>
      <c r="B49" s="7">
        <v>0</v>
      </c>
      <c r="C49" s="7">
        <v>14</v>
      </c>
      <c r="D49" s="7">
        <f t="shared" si="10"/>
        <v>15400</v>
      </c>
      <c r="E49" s="8">
        <f t="shared" si="11"/>
        <v>0.96250000000000002</v>
      </c>
      <c r="G49" s="6">
        <v>9500</v>
      </c>
      <c r="H49" s="7">
        <v>0</v>
      </c>
      <c r="I49" s="7">
        <v>9</v>
      </c>
      <c r="J49" s="7">
        <f t="shared" si="6"/>
        <v>9900</v>
      </c>
      <c r="K49" s="8">
        <f t="shared" si="7"/>
        <v>1.0421052631578946</v>
      </c>
    </row>
    <row r="50" spans="1:11" x14ac:dyDescent="0.2">
      <c r="A50" s="6">
        <v>17000</v>
      </c>
      <c r="B50" s="7">
        <v>0</v>
      </c>
      <c r="C50" s="7">
        <v>15</v>
      </c>
      <c r="D50" s="7">
        <f t="shared" si="10"/>
        <v>16500</v>
      </c>
      <c r="E50" s="8">
        <f t="shared" si="11"/>
        <v>0.97058823529411764</v>
      </c>
      <c r="G50" s="6">
        <v>10000</v>
      </c>
      <c r="H50" s="7">
        <v>0</v>
      </c>
      <c r="I50" s="7">
        <v>9</v>
      </c>
      <c r="J50" s="7">
        <f t="shared" si="6"/>
        <v>9900</v>
      </c>
      <c r="K50" s="8">
        <f t="shared" si="7"/>
        <v>0.99</v>
      </c>
    </row>
    <row r="51" spans="1:11" x14ac:dyDescent="0.2">
      <c r="A51" s="6">
        <v>18000</v>
      </c>
      <c r="B51" s="7">
        <v>0</v>
      </c>
      <c r="C51" s="7">
        <v>16</v>
      </c>
      <c r="D51" s="7">
        <f t="shared" si="10"/>
        <v>17600</v>
      </c>
      <c r="E51" s="8">
        <f t="shared" si="11"/>
        <v>0.97777777777777775</v>
      </c>
      <c r="G51" s="6">
        <v>10500</v>
      </c>
      <c r="H51" s="7">
        <v>0</v>
      </c>
      <c r="I51" s="7">
        <v>9</v>
      </c>
      <c r="J51" s="7">
        <f t="shared" si="6"/>
        <v>9900</v>
      </c>
      <c r="K51" s="8">
        <f t="shared" si="7"/>
        <v>0.94285714285714284</v>
      </c>
    </row>
    <row r="52" spans="1:11" x14ac:dyDescent="0.2">
      <c r="A52" s="6">
        <v>19000</v>
      </c>
      <c r="B52" s="7">
        <v>0</v>
      </c>
      <c r="C52" s="7">
        <v>17</v>
      </c>
      <c r="D52" s="7">
        <f t="shared" si="10"/>
        <v>18700</v>
      </c>
      <c r="E52" s="8">
        <f t="shared" si="11"/>
        <v>0.98421052631578942</v>
      </c>
      <c r="G52" s="6">
        <v>11000</v>
      </c>
      <c r="H52" s="7">
        <v>0</v>
      </c>
      <c r="I52" s="7">
        <v>10</v>
      </c>
      <c r="J52" s="7">
        <f t="shared" si="6"/>
        <v>11000</v>
      </c>
      <c r="K52" s="8">
        <f t="shared" si="7"/>
        <v>1</v>
      </c>
    </row>
    <row r="53" spans="1:11" x14ac:dyDescent="0.2">
      <c r="A53" s="6">
        <v>20000</v>
      </c>
      <c r="B53" s="7">
        <v>0</v>
      </c>
      <c r="C53" s="7">
        <v>18</v>
      </c>
      <c r="D53" s="7">
        <f t="shared" si="10"/>
        <v>19800</v>
      </c>
      <c r="E53" s="8">
        <f t="shared" si="11"/>
        <v>0.99</v>
      </c>
      <c r="G53" s="6">
        <v>11500</v>
      </c>
      <c r="H53" s="7">
        <v>0</v>
      </c>
      <c r="I53" s="7">
        <v>10</v>
      </c>
      <c r="J53" s="7">
        <f t="shared" si="6"/>
        <v>11000</v>
      </c>
      <c r="K53" s="8">
        <f t="shared" si="7"/>
        <v>0.95652173913043481</v>
      </c>
    </row>
    <row r="54" spans="1:11" x14ac:dyDescent="0.2">
      <c r="A54" s="6">
        <v>21000</v>
      </c>
      <c r="B54" s="7">
        <v>0</v>
      </c>
      <c r="C54" s="7">
        <v>19</v>
      </c>
      <c r="D54" s="7">
        <f t="shared" si="10"/>
        <v>20900</v>
      </c>
      <c r="E54" s="8">
        <f t="shared" si="11"/>
        <v>0.99523809523809526</v>
      </c>
      <c r="G54" s="6">
        <v>12000</v>
      </c>
      <c r="H54" s="7">
        <v>0</v>
      </c>
      <c r="I54" s="7">
        <v>11</v>
      </c>
      <c r="J54" s="7">
        <f t="shared" si="6"/>
        <v>12100</v>
      </c>
      <c r="K54" s="8">
        <f t="shared" si="7"/>
        <v>1.0083333333333333</v>
      </c>
    </row>
    <row r="55" spans="1:11" x14ac:dyDescent="0.2">
      <c r="A55" s="6">
        <v>22000</v>
      </c>
      <c r="B55" s="7">
        <v>0</v>
      </c>
      <c r="C55" s="7">
        <v>20</v>
      </c>
      <c r="D55" s="7">
        <f t="shared" si="10"/>
        <v>22000</v>
      </c>
      <c r="E55" s="8">
        <f t="shared" si="11"/>
        <v>1</v>
      </c>
      <c r="G55" s="6">
        <v>12500</v>
      </c>
      <c r="H55" s="7">
        <v>0</v>
      </c>
      <c r="I55" s="7">
        <v>11</v>
      </c>
      <c r="J55" s="7">
        <f t="shared" si="6"/>
        <v>12100</v>
      </c>
      <c r="K55" s="8">
        <f t="shared" si="7"/>
        <v>0.96799999999999997</v>
      </c>
    </row>
    <row r="56" spans="1:11" x14ac:dyDescent="0.2">
      <c r="A56" s="6">
        <v>23000</v>
      </c>
      <c r="B56" s="7">
        <v>0</v>
      </c>
      <c r="C56" s="7">
        <v>21</v>
      </c>
      <c r="D56" s="7">
        <f t="shared" si="10"/>
        <v>23100</v>
      </c>
      <c r="E56" s="8">
        <f t="shared" si="11"/>
        <v>1.0043478260869565</v>
      </c>
      <c r="G56" s="6">
        <v>13000</v>
      </c>
      <c r="H56" s="7">
        <v>0</v>
      </c>
      <c r="I56" s="7">
        <v>12</v>
      </c>
      <c r="J56" s="7">
        <f t="shared" si="6"/>
        <v>13200</v>
      </c>
      <c r="K56" s="8">
        <f t="shared" si="7"/>
        <v>1.0153846153846153</v>
      </c>
    </row>
    <row r="57" spans="1:11" x14ac:dyDescent="0.2">
      <c r="A57" s="6">
        <v>24000</v>
      </c>
      <c r="B57" s="7">
        <v>0</v>
      </c>
      <c r="C57" s="7">
        <v>22</v>
      </c>
      <c r="D57" s="7">
        <f t="shared" si="10"/>
        <v>24200</v>
      </c>
      <c r="E57" s="8">
        <f t="shared" si="11"/>
        <v>1.0083333333333333</v>
      </c>
      <c r="G57" s="6">
        <v>13500</v>
      </c>
      <c r="H57" s="7">
        <v>0</v>
      </c>
      <c r="I57" s="7">
        <v>12</v>
      </c>
      <c r="J57" s="7">
        <f t="shared" si="6"/>
        <v>13200</v>
      </c>
      <c r="K57" s="8">
        <f t="shared" si="7"/>
        <v>0.97777777777777775</v>
      </c>
    </row>
    <row r="58" spans="1:11" x14ac:dyDescent="0.2">
      <c r="A58" s="6">
        <v>25000</v>
      </c>
      <c r="B58" s="7">
        <v>0</v>
      </c>
      <c r="C58" s="7">
        <v>23</v>
      </c>
      <c r="D58" s="7">
        <f t="shared" si="10"/>
        <v>25300</v>
      </c>
      <c r="E58" s="8">
        <f t="shared" si="11"/>
        <v>1.012</v>
      </c>
      <c r="G58" s="6">
        <v>14000</v>
      </c>
      <c r="H58" s="7">
        <v>0</v>
      </c>
      <c r="I58" s="7">
        <v>13</v>
      </c>
      <c r="J58" s="7">
        <f t="shared" si="6"/>
        <v>14300</v>
      </c>
      <c r="K58" s="8">
        <f t="shared" si="7"/>
        <v>1.0214285714285714</v>
      </c>
    </row>
    <row r="59" spans="1:11" x14ac:dyDescent="0.2">
      <c r="A59" s="6">
        <v>26000</v>
      </c>
      <c r="B59" s="7">
        <v>0</v>
      </c>
      <c r="C59" s="7">
        <v>23</v>
      </c>
      <c r="D59" s="7">
        <f t="shared" si="10"/>
        <v>25300</v>
      </c>
      <c r="E59" s="8">
        <f t="shared" si="11"/>
        <v>0.97307692307692306</v>
      </c>
      <c r="G59" s="6">
        <v>14500</v>
      </c>
      <c r="H59" s="7">
        <v>0</v>
      </c>
      <c r="I59" s="7">
        <v>13</v>
      </c>
      <c r="J59" s="7">
        <f t="shared" si="6"/>
        <v>14300</v>
      </c>
      <c r="K59" s="8">
        <f t="shared" si="7"/>
        <v>0.98620689655172411</v>
      </c>
    </row>
    <row r="60" spans="1:11" x14ac:dyDescent="0.2">
      <c r="A60" s="6">
        <v>27000</v>
      </c>
      <c r="B60" s="7">
        <v>0</v>
      </c>
      <c r="C60" s="7">
        <v>24</v>
      </c>
      <c r="D60" s="7">
        <f t="shared" si="10"/>
        <v>26400</v>
      </c>
      <c r="E60" s="8">
        <f t="shared" si="11"/>
        <v>0.97777777777777775</v>
      </c>
      <c r="G60" s="6">
        <v>15000</v>
      </c>
      <c r="H60" s="7">
        <v>0</v>
      </c>
      <c r="I60" s="7">
        <v>14</v>
      </c>
      <c r="J60" s="7">
        <f t="shared" si="6"/>
        <v>15400</v>
      </c>
      <c r="K60" s="8">
        <f t="shared" si="7"/>
        <v>1.0266666666666666</v>
      </c>
    </row>
    <row r="61" spans="1:11" x14ac:dyDescent="0.2">
      <c r="A61" s="6">
        <v>28000</v>
      </c>
      <c r="B61" s="7">
        <v>0</v>
      </c>
      <c r="C61" s="7">
        <v>25</v>
      </c>
      <c r="D61" s="7">
        <f t="shared" si="10"/>
        <v>27500</v>
      </c>
      <c r="E61" s="8">
        <f t="shared" si="11"/>
        <v>0.9821428571428571</v>
      </c>
      <c r="G61" s="6">
        <v>15500</v>
      </c>
      <c r="H61" s="7">
        <v>0</v>
      </c>
      <c r="I61" s="7">
        <v>14</v>
      </c>
      <c r="J61" s="7">
        <f t="shared" si="6"/>
        <v>15400</v>
      </c>
      <c r="K61" s="8">
        <f t="shared" si="7"/>
        <v>0.99354838709677418</v>
      </c>
    </row>
    <row r="62" spans="1:11" x14ac:dyDescent="0.2">
      <c r="A62" s="6">
        <v>29000</v>
      </c>
      <c r="B62" s="7">
        <v>0</v>
      </c>
      <c r="C62" s="7">
        <v>26</v>
      </c>
      <c r="D62" s="7">
        <f t="shared" si="10"/>
        <v>28600</v>
      </c>
      <c r="E62" s="8">
        <f t="shared" si="11"/>
        <v>0.98620689655172411</v>
      </c>
      <c r="G62" s="6">
        <v>16000</v>
      </c>
      <c r="H62" s="7">
        <v>0</v>
      </c>
      <c r="I62" s="7">
        <v>15</v>
      </c>
      <c r="J62" s="7">
        <f t="shared" si="6"/>
        <v>16500</v>
      </c>
      <c r="K62" s="8">
        <f t="shared" si="7"/>
        <v>1.03125</v>
      </c>
    </row>
    <row r="63" spans="1:11" x14ac:dyDescent="0.2">
      <c r="A63" s="6">
        <v>30000</v>
      </c>
      <c r="B63" s="7">
        <v>0</v>
      </c>
      <c r="C63" s="7">
        <v>27</v>
      </c>
      <c r="D63" s="7">
        <f t="shared" si="10"/>
        <v>29700</v>
      </c>
      <c r="E63" s="8">
        <f t="shared" si="11"/>
        <v>0.99</v>
      </c>
      <c r="G63" s="6">
        <v>16500</v>
      </c>
      <c r="H63" s="7">
        <v>0</v>
      </c>
      <c r="I63" s="7">
        <v>15</v>
      </c>
      <c r="J63" s="7">
        <f t="shared" si="6"/>
        <v>16500</v>
      </c>
      <c r="K63" s="8">
        <f t="shared" si="7"/>
        <v>1</v>
      </c>
    </row>
    <row r="64" spans="1:11" x14ac:dyDescent="0.2">
      <c r="A64" s="6">
        <v>31000</v>
      </c>
      <c r="B64" s="7">
        <v>0</v>
      </c>
      <c r="C64" s="7">
        <v>28</v>
      </c>
      <c r="D64" s="7">
        <f t="shared" si="10"/>
        <v>30800</v>
      </c>
      <c r="E64" s="8">
        <f t="shared" si="11"/>
        <v>0.99354838709677418</v>
      </c>
      <c r="G64" s="6">
        <v>17000</v>
      </c>
      <c r="H64" s="7">
        <v>0</v>
      </c>
      <c r="I64" s="7">
        <v>16</v>
      </c>
      <c r="J64" s="7">
        <f t="shared" si="6"/>
        <v>17600</v>
      </c>
      <c r="K64" s="8">
        <f t="shared" si="7"/>
        <v>1.0352941176470589</v>
      </c>
    </row>
    <row r="65" spans="1:11" x14ac:dyDescent="0.2">
      <c r="A65" s="6">
        <v>32000</v>
      </c>
      <c r="B65" s="7">
        <v>0</v>
      </c>
      <c r="C65" s="7">
        <v>29</v>
      </c>
      <c r="D65" s="7">
        <f t="shared" si="10"/>
        <v>31900</v>
      </c>
      <c r="E65" s="8">
        <f t="shared" si="11"/>
        <v>0.99687499999999996</v>
      </c>
      <c r="G65" s="6">
        <v>17500</v>
      </c>
      <c r="H65" s="7">
        <v>0</v>
      </c>
      <c r="I65" s="7">
        <v>16</v>
      </c>
      <c r="J65" s="7">
        <f t="shared" si="6"/>
        <v>17600</v>
      </c>
      <c r="K65" s="8">
        <f t="shared" si="7"/>
        <v>1.0057142857142858</v>
      </c>
    </row>
    <row r="66" spans="1:11" x14ac:dyDescent="0.2">
      <c r="A66" s="6">
        <v>33000</v>
      </c>
      <c r="B66" s="7">
        <v>0</v>
      </c>
      <c r="C66" s="7">
        <v>30</v>
      </c>
      <c r="D66" s="7">
        <f t="shared" si="10"/>
        <v>33000</v>
      </c>
      <c r="E66" s="8">
        <f t="shared" si="11"/>
        <v>1</v>
      </c>
      <c r="G66" s="6">
        <v>18000</v>
      </c>
      <c r="H66" s="7">
        <v>0</v>
      </c>
      <c r="I66" s="7">
        <v>16</v>
      </c>
      <c r="J66" s="7">
        <f t="shared" si="6"/>
        <v>17600</v>
      </c>
      <c r="K66" s="8">
        <f t="shared" si="7"/>
        <v>0.97777777777777775</v>
      </c>
    </row>
    <row r="67" spans="1:11" x14ac:dyDescent="0.2">
      <c r="A67" s="6">
        <v>34000</v>
      </c>
      <c r="B67" s="7">
        <v>0</v>
      </c>
      <c r="C67" s="7">
        <v>31</v>
      </c>
      <c r="D67" s="7">
        <f t="shared" si="10"/>
        <v>34100</v>
      </c>
      <c r="E67" s="8">
        <f t="shared" si="11"/>
        <v>1.0029411764705882</v>
      </c>
      <c r="G67" s="6">
        <v>18500</v>
      </c>
      <c r="H67" s="7">
        <v>0</v>
      </c>
      <c r="I67" s="7">
        <v>17</v>
      </c>
      <c r="J67" s="7">
        <f t="shared" si="6"/>
        <v>18700</v>
      </c>
      <c r="K67" s="8">
        <f t="shared" si="7"/>
        <v>1.0108108108108107</v>
      </c>
    </row>
    <row r="68" spans="1:11" x14ac:dyDescent="0.2">
      <c r="A68" s="6">
        <v>35000</v>
      </c>
      <c r="B68" s="7">
        <v>0</v>
      </c>
      <c r="C68" s="7">
        <v>32</v>
      </c>
      <c r="D68" s="7">
        <f t="shared" si="10"/>
        <v>35200</v>
      </c>
      <c r="E68" s="8">
        <f t="shared" si="11"/>
        <v>1.0057142857142858</v>
      </c>
      <c r="G68" s="6">
        <v>19000</v>
      </c>
      <c r="H68" s="7">
        <v>0</v>
      </c>
      <c r="I68" s="7">
        <v>17</v>
      </c>
      <c r="J68" s="7">
        <f t="shared" si="6"/>
        <v>18700</v>
      </c>
      <c r="K68" s="8">
        <f t="shared" si="7"/>
        <v>0.98421052631578942</v>
      </c>
    </row>
    <row r="69" spans="1:11" x14ac:dyDescent="0.2">
      <c r="A69" s="6">
        <v>36000</v>
      </c>
      <c r="B69" s="7">
        <v>0</v>
      </c>
      <c r="C69" s="7">
        <v>33</v>
      </c>
      <c r="D69" s="7">
        <f t="shared" si="10"/>
        <v>36300</v>
      </c>
      <c r="E69" s="8">
        <f t="shared" si="11"/>
        <v>1.0083333333333333</v>
      </c>
      <c r="G69" s="6">
        <v>19500</v>
      </c>
      <c r="H69" s="7">
        <v>0</v>
      </c>
      <c r="I69" s="7">
        <v>17</v>
      </c>
      <c r="J69" s="7">
        <f t="shared" si="6"/>
        <v>18700</v>
      </c>
      <c r="K69" s="8">
        <f t="shared" si="7"/>
        <v>0.95897435897435901</v>
      </c>
    </row>
    <row r="70" spans="1:11" x14ac:dyDescent="0.2">
      <c r="A70" s="6">
        <v>37000</v>
      </c>
      <c r="B70" s="7">
        <v>0</v>
      </c>
      <c r="C70" s="7">
        <v>34</v>
      </c>
      <c r="D70" s="7">
        <f t="shared" si="10"/>
        <v>37400</v>
      </c>
      <c r="E70" s="8">
        <f t="shared" si="11"/>
        <v>1.0108108108108107</v>
      </c>
      <c r="G70" s="6">
        <v>20000</v>
      </c>
      <c r="H70" s="7">
        <v>0</v>
      </c>
      <c r="I70" s="7">
        <v>18</v>
      </c>
      <c r="J70" s="7">
        <f t="shared" si="6"/>
        <v>19800</v>
      </c>
      <c r="K70" s="8">
        <f t="shared" si="7"/>
        <v>0.99</v>
      </c>
    </row>
    <row r="71" spans="1:11" x14ac:dyDescent="0.2">
      <c r="A71" s="6">
        <v>38000</v>
      </c>
      <c r="B71" s="7">
        <v>0</v>
      </c>
      <c r="C71" s="7">
        <v>35</v>
      </c>
      <c r="D71" s="7">
        <f t="shared" si="10"/>
        <v>38500</v>
      </c>
      <c r="E71" s="8">
        <f t="shared" si="11"/>
        <v>1.013157894736842</v>
      </c>
      <c r="G71" s="6">
        <v>20500</v>
      </c>
      <c r="H71" s="7">
        <v>0</v>
      </c>
      <c r="I71" s="7">
        <v>18</v>
      </c>
      <c r="J71" s="7">
        <f t="shared" si="6"/>
        <v>19800</v>
      </c>
      <c r="K71" s="8">
        <f t="shared" si="7"/>
        <v>0.96585365853658534</v>
      </c>
    </row>
    <row r="72" spans="1:11" x14ac:dyDescent="0.2">
      <c r="A72" s="6">
        <v>39000</v>
      </c>
      <c r="B72" s="7">
        <v>0</v>
      </c>
      <c r="C72" s="7">
        <v>36</v>
      </c>
      <c r="D72" s="7">
        <f t="shared" si="10"/>
        <v>39600</v>
      </c>
      <c r="E72" s="8">
        <f t="shared" si="11"/>
        <v>1.0153846153846153</v>
      </c>
      <c r="G72" s="6">
        <v>21000</v>
      </c>
      <c r="H72" s="7">
        <v>0</v>
      </c>
      <c r="I72" s="7">
        <v>19</v>
      </c>
      <c r="J72" s="7">
        <f t="shared" si="6"/>
        <v>20900</v>
      </c>
      <c r="K72" s="8">
        <f t="shared" si="7"/>
        <v>0.99523809523809526</v>
      </c>
    </row>
    <row r="73" spans="1:11" x14ac:dyDescent="0.2">
      <c r="A73" s="6">
        <v>40000</v>
      </c>
      <c r="B73" s="7">
        <v>0</v>
      </c>
      <c r="C73" s="7">
        <v>37</v>
      </c>
      <c r="D73" s="7">
        <f t="shared" si="10"/>
        <v>40700</v>
      </c>
      <c r="E73" s="8">
        <f t="shared" si="11"/>
        <v>1.0175000000000001</v>
      </c>
      <c r="G73" s="6">
        <v>21500</v>
      </c>
      <c r="H73" s="7">
        <v>0</v>
      </c>
      <c r="I73" s="7">
        <v>19</v>
      </c>
      <c r="J73" s="7">
        <f t="shared" si="6"/>
        <v>20900</v>
      </c>
      <c r="K73" s="8">
        <f t="shared" si="7"/>
        <v>0.97209302325581393</v>
      </c>
    </row>
    <row r="74" spans="1:11" x14ac:dyDescent="0.2">
      <c r="G74" s="6">
        <v>22000</v>
      </c>
      <c r="H74" s="7">
        <v>0</v>
      </c>
      <c r="I74" s="7">
        <v>20</v>
      </c>
      <c r="J74" s="7">
        <f t="shared" si="6"/>
        <v>22000</v>
      </c>
      <c r="K74" s="8">
        <f t="shared" si="7"/>
        <v>1</v>
      </c>
    </row>
    <row r="75" spans="1:11" x14ac:dyDescent="0.2">
      <c r="E75" s="3"/>
      <c r="G75" s="6">
        <v>22500</v>
      </c>
      <c r="H75" s="7">
        <v>0</v>
      </c>
      <c r="I75" s="7">
        <v>20</v>
      </c>
      <c r="J75" s="7">
        <f t="shared" si="6"/>
        <v>22000</v>
      </c>
      <c r="K75" s="8">
        <f t="shared" si="7"/>
        <v>0.97777777777777775</v>
      </c>
    </row>
    <row r="76" spans="1:11" x14ac:dyDescent="0.2">
      <c r="G76" s="6">
        <v>23000</v>
      </c>
      <c r="H76" s="7">
        <v>0</v>
      </c>
      <c r="I76" s="7">
        <v>21</v>
      </c>
      <c r="J76" s="7">
        <f>(H76*H$1)+(I76*I$1)</f>
        <v>23100</v>
      </c>
      <c r="K76" s="8">
        <f>J76/G76</f>
        <v>1.0043478260869565</v>
      </c>
    </row>
    <row r="77" spans="1:11" x14ac:dyDescent="0.2">
      <c r="G77" s="6">
        <v>24000</v>
      </c>
      <c r="H77" s="7">
        <v>0</v>
      </c>
      <c r="I77" s="7">
        <v>22</v>
      </c>
      <c r="J77" s="7">
        <f>(H77*H$1)+(I77*I$1)</f>
        <v>24200</v>
      </c>
      <c r="K77" s="8">
        <f t="shared" ref="K77:K93" si="12">J77/G77</f>
        <v>1.0083333333333333</v>
      </c>
    </row>
    <row r="78" spans="1:11" x14ac:dyDescent="0.2">
      <c r="G78" s="6">
        <v>25000</v>
      </c>
      <c r="H78" s="7">
        <v>0</v>
      </c>
      <c r="I78" s="7">
        <v>23</v>
      </c>
      <c r="J78" s="7">
        <f t="shared" ref="J78:J93" si="13">(H78*H$1)+(I78*I$1)</f>
        <v>25300</v>
      </c>
      <c r="K78" s="8">
        <f t="shared" si="12"/>
        <v>1.012</v>
      </c>
    </row>
    <row r="79" spans="1:11" x14ac:dyDescent="0.2">
      <c r="G79" s="6">
        <v>26000</v>
      </c>
      <c r="H79" s="7">
        <v>0</v>
      </c>
      <c r="I79" s="7">
        <v>23</v>
      </c>
      <c r="J79" s="7">
        <f t="shared" si="13"/>
        <v>25300</v>
      </c>
      <c r="K79" s="8">
        <f t="shared" si="12"/>
        <v>0.97307692307692306</v>
      </c>
    </row>
    <row r="80" spans="1:11" x14ac:dyDescent="0.2">
      <c r="G80" s="6">
        <v>27000</v>
      </c>
      <c r="H80" s="7">
        <v>0</v>
      </c>
      <c r="I80" s="7">
        <v>24</v>
      </c>
      <c r="J80" s="7">
        <f t="shared" si="13"/>
        <v>26400</v>
      </c>
      <c r="K80" s="8">
        <f t="shared" si="12"/>
        <v>0.97777777777777775</v>
      </c>
    </row>
    <row r="81" spans="7:11" x14ac:dyDescent="0.2">
      <c r="G81" s="6">
        <v>28000</v>
      </c>
      <c r="H81" s="7">
        <v>0</v>
      </c>
      <c r="I81" s="7">
        <v>25</v>
      </c>
      <c r="J81" s="7">
        <f t="shared" si="13"/>
        <v>27500</v>
      </c>
      <c r="K81" s="8">
        <f t="shared" si="12"/>
        <v>0.9821428571428571</v>
      </c>
    </row>
    <row r="82" spans="7:11" x14ac:dyDescent="0.2">
      <c r="G82" s="6">
        <v>29000</v>
      </c>
      <c r="H82" s="7">
        <v>0</v>
      </c>
      <c r="I82" s="7">
        <v>26</v>
      </c>
      <c r="J82" s="7">
        <f t="shared" si="13"/>
        <v>28600</v>
      </c>
      <c r="K82" s="8">
        <f t="shared" si="12"/>
        <v>0.98620689655172411</v>
      </c>
    </row>
    <row r="83" spans="7:11" x14ac:dyDescent="0.2">
      <c r="G83" s="6">
        <v>30000</v>
      </c>
      <c r="H83" s="7">
        <v>0</v>
      </c>
      <c r="I83" s="7">
        <v>27</v>
      </c>
      <c r="J83" s="7">
        <f t="shared" si="13"/>
        <v>29700</v>
      </c>
      <c r="K83" s="8">
        <f t="shared" si="12"/>
        <v>0.99</v>
      </c>
    </row>
    <row r="84" spans="7:11" x14ac:dyDescent="0.2">
      <c r="G84" s="6">
        <v>31000</v>
      </c>
      <c r="H84" s="7">
        <v>0</v>
      </c>
      <c r="I84" s="7">
        <v>28</v>
      </c>
      <c r="J84" s="7">
        <f t="shared" si="13"/>
        <v>30800</v>
      </c>
      <c r="K84" s="8">
        <f t="shared" si="12"/>
        <v>0.99354838709677418</v>
      </c>
    </row>
    <row r="85" spans="7:11" x14ac:dyDescent="0.2">
      <c r="G85" s="6">
        <v>32000</v>
      </c>
      <c r="H85" s="7">
        <v>0</v>
      </c>
      <c r="I85" s="7">
        <v>29</v>
      </c>
      <c r="J85" s="7">
        <f t="shared" si="13"/>
        <v>31900</v>
      </c>
      <c r="K85" s="8">
        <f t="shared" si="12"/>
        <v>0.99687499999999996</v>
      </c>
    </row>
    <row r="86" spans="7:11" x14ac:dyDescent="0.2">
      <c r="G86" s="6">
        <v>33000</v>
      </c>
      <c r="H86" s="7">
        <v>0</v>
      </c>
      <c r="I86" s="7">
        <v>30</v>
      </c>
      <c r="J86" s="7">
        <f t="shared" si="13"/>
        <v>33000</v>
      </c>
      <c r="K86" s="8">
        <f t="shared" si="12"/>
        <v>1</v>
      </c>
    </row>
    <row r="87" spans="7:11" x14ac:dyDescent="0.2">
      <c r="G87" s="6">
        <v>34000</v>
      </c>
      <c r="H87" s="7">
        <v>0</v>
      </c>
      <c r="I87" s="7">
        <v>31</v>
      </c>
      <c r="J87" s="7">
        <f t="shared" si="13"/>
        <v>34100</v>
      </c>
      <c r="K87" s="8">
        <f t="shared" si="12"/>
        <v>1.0029411764705882</v>
      </c>
    </row>
    <row r="88" spans="7:11" x14ac:dyDescent="0.2">
      <c r="G88" s="6">
        <v>35000</v>
      </c>
      <c r="H88" s="7">
        <v>0</v>
      </c>
      <c r="I88" s="7">
        <v>32</v>
      </c>
      <c r="J88" s="7">
        <f t="shared" si="13"/>
        <v>35200</v>
      </c>
      <c r="K88" s="8">
        <f t="shared" si="12"/>
        <v>1.0057142857142858</v>
      </c>
    </row>
    <row r="89" spans="7:11" x14ac:dyDescent="0.2">
      <c r="G89" s="6">
        <v>36000</v>
      </c>
      <c r="H89" s="7">
        <v>0</v>
      </c>
      <c r="I89" s="7">
        <v>33</v>
      </c>
      <c r="J89" s="7">
        <f t="shared" si="13"/>
        <v>36300</v>
      </c>
      <c r="K89" s="8">
        <f t="shared" si="12"/>
        <v>1.0083333333333333</v>
      </c>
    </row>
    <row r="90" spans="7:11" x14ac:dyDescent="0.2">
      <c r="G90" s="6">
        <v>37000</v>
      </c>
      <c r="H90" s="7">
        <v>0</v>
      </c>
      <c r="I90" s="7">
        <v>34</v>
      </c>
      <c r="J90" s="7">
        <f t="shared" si="13"/>
        <v>37400</v>
      </c>
      <c r="K90" s="8">
        <f t="shared" si="12"/>
        <v>1.0108108108108107</v>
      </c>
    </row>
    <row r="91" spans="7:11" x14ac:dyDescent="0.2">
      <c r="G91" s="6">
        <v>38000</v>
      </c>
      <c r="H91" s="7">
        <v>0</v>
      </c>
      <c r="I91" s="7">
        <v>35</v>
      </c>
      <c r="J91" s="7">
        <f t="shared" si="13"/>
        <v>38500</v>
      </c>
      <c r="K91" s="8">
        <f t="shared" si="12"/>
        <v>1.013157894736842</v>
      </c>
    </row>
    <row r="92" spans="7:11" x14ac:dyDescent="0.2">
      <c r="G92" s="6">
        <v>39000</v>
      </c>
      <c r="H92" s="7">
        <v>0</v>
      </c>
      <c r="I92" s="7">
        <v>36</v>
      </c>
      <c r="J92" s="7">
        <f t="shared" si="13"/>
        <v>39600</v>
      </c>
      <c r="K92" s="8">
        <f t="shared" si="12"/>
        <v>1.0153846153846153</v>
      </c>
    </row>
    <row r="93" spans="7:11" x14ac:dyDescent="0.2">
      <c r="G93" s="6">
        <v>40000</v>
      </c>
      <c r="H93" s="7">
        <v>0</v>
      </c>
      <c r="I93" s="7">
        <v>37</v>
      </c>
      <c r="J93" s="7">
        <f t="shared" si="13"/>
        <v>40700</v>
      </c>
      <c r="K93" s="8">
        <f t="shared" si="12"/>
        <v>1.0175000000000001</v>
      </c>
    </row>
  </sheetData>
  <sheetProtection algorithmName="SHA-512" hashValue="XHzDU7yde522+CqKNHVk/H80AVxK/Oaxa839FgqaG3wRt/DYykmiqVYJBLvQU0gfIHwsM6EMvrJGMqOyfhbHxw==" saltValue="Aww1K4IWqTM9zug+Astw9Q==" spinCount="100000" sheet="1"/>
  <customSheetViews>
    <customSheetView guid="{B9E7929B-6919-4312-A6C0-30515BE112B2}" state="hidden" topLeftCell="A32">
      <selection activeCell="B73" sqref="B73"/>
      <pageMargins left="0.7" right="0.7" top="0.75" bottom="0.75" header="0.3" footer="0.3"/>
    </customSheetView>
  </customSheetViews>
  <phoneticPr fontId="12"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W109"/>
  <sheetViews>
    <sheetView tabSelected="1" showOutlineSymbols="0" topLeftCell="A19" zoomScaleNormal="100" workbookViewId="0">
      <selection activeCell="D56" sqref="D56:J56"/>
    </sheetView>
  </sheetViews>
  <sheetFormatPr defaultColWidth="0" defaultRowHeight="0" customHeight="1" zeroHeight="1" x14ac:dyDescent="0.2"/>
  <cols>
    <col min="1" max="1" width="3.140625" customWidth="1"/>
    <col min="2" max="2" width="11" customWidth="1"/>
    <col min="3" max="3" width="26.5703125" customWidth="1"/>
    <col min="4" max="4" width="12.140625" customWidth="1"/>
    <col min="5" max="10" width="13.28515625" customWidth="1"/>
    <col min="11" max="11" width="3.28515625" customWidth="1"/>
    <col min="12" max="12" width="22.28515625" hidden="1" customWidth="1"/>
    <col min="13" max="13" width="18" hidden="1" customWidth="1"/>
    <col min="14" max="17" width="13.7109375" hidden="1" customWidth="1"/>
    <col min="18" max="18" width="15.140625" hidden="1" customWidth="1"/>
    <col min="19" max="23" width="13.7109375" hidden="1" customWidth="1"/>
    <col min="24" max="16384" width="10.7109375" hidden="1"/>
  </cols>
  <sheetData>
    <row r="1" spans="1:11" ht="15.75" customHeight="1" thickBot="1" x14ac:dyDescent="0.25">
      <c r="A1" s="15"/>
      <c r="B1" s="15"/>
      <c r="C1" s="15"/>
      <c r="D1" s="15"/>
      <c r="E1" s="15"/>
      <c r="F1" s="15"/>
      <c r="G1" s="15"/>
      <c r="H1" s="15"/>
      <c r="I1" s="15"/>
      <c r="J1" s="15"/>
      <c r="K1" s="15"/>
    </row>
    <row r="2" spans="1:11" ht="42.75" customHeight="1" thickBot="1" x14ac:dyDescent="0.25">
      <c r="A2" s="15"/>
      <c r="B2" s="146" t="s">
        <v>48</v>
      </c>
      <c r="C2" s="147"/>
      <c r="D2" s="147"/>
      <c r="E2" s="147"/>
      <c r="F2" s="147"/>
      <c r="G2" s="147"/>
      <c r="H2" s="147"/>
      <c r="I2" s="147"/>
      <c r="J2" s="148"/>
      <c r="K2" s="15"/>
    </row>
    <row r="3" spans="1:11" ht="4.5" customHeight="1" thickBot="1" x14ac:dyDescent="0.25">
      <c r="A3" s="15"/>
      <c r="B3" s="55"/>
      <c r="C3" s="55"/>
      <c r="D3" s="55"/>
      <c r="E3" s="55"/>
      <c r="F3" s="55"/>
      <c r="G3" s="55"/>
      <c r="H3" s="55"/>
      <c r="I3" s="55"/>
      <c r="J3" s="55"/>
      <c r="K3" s="15"/>
    </row>
    <row r="4" spans="1:11" ht="25.5" customHeight="1" thickBot="1" x14ac:dyDescent="0.25">
      <c r="A4" s="15"/>
      <c r="B4" s="140" t="s">
        <v>49</v>
      </c>
      <c r="C4" s="141"/>
      <c r="D4" s="141"/>
      <c r="E4" s="141"/>
      <c r="F4" s="141"/>
      <c r="G4" s="141"/>
      <c r="H4" s="141"/>
      <c r="I4" s="141"/>
      <c r="J4" s="142"/>
      <c r="K4" s="15"/>
    </row>
    <row r="5" spans="1:11" ht="4.5" customHeight="1" thickBot="1" x14ac:dyDescent="0.25">
      <c r="A5" s="15"/>
      <c r="B5" s="55"/>
      <c r="C5" s="55"/>
      <c r="D5" s="55"/>
      <c r="E5" s="55"/>
      <c r="F5" s="55"/>
      <c r="G5" s="55"/>
      <c r="H5" s="55"/>
      <c r="I5" s="55"/>
      <c r="J5" s="55"/>
      <c r="K5" s="15"/>
    </row>
    <row r="6" spans="1:11" ht="147" customHeight="1" thickBot="1" x14ac:dyDescent="0.25">
      <c r="A6" s="15"/>
      <c r="B6" s="156" t="s">
        <v>104</v>
      </c>
      <c r="C6" s="157"/>
      <c r="D6" s="157"/>
      <c r="E6" s="157"/>
      <c r="F6" s="157"/>
      <c r="G6" s="157"/>
      <c r="H6" s="157"/>
      <c r="I6" s="157"/>
      <c r="J6" s="158"/>
      <c r="K6" s="15"/>
    </row>
    <row r="7" spans="1:11" ht="4.5" customHeight="1" thickBot="1" x14ac:dyDescent="0.25">
      <c r="A7" s="15"/>
      <c r="B7" s="55"/>
      <c r="C7" s="55"/>
      <c r="D7" s="55"/>
      <c r="E7" s="55"/>
      <c r="F7" s="55"/>
      <c r="G7" s="55"/>
      <c r="H7" s="55"/>
      <c r="I7" s="55"/>
      <c r="J7" s="55"/>
      <c r="K7" s="15"/>
    </row>
    <row r="8" spans="1:11" ht="26.25" customHeight="1" thickBot="1" x14ac:dyDescent="0.25">
      <c r="A8" s="15"/>
      <c r="B8" s="149" t="s">
        <v>41</v>
      </c>
      <c r="C8" s="150"/>
      <c r="D8" s="151"/>
      <c r="E8" s="53"/>
      <c r="F8" s="162" t="s">
        <v>42</v>
      </c>
      <c r="G8" s="163"/>
      <c r="H8" s="163"/>
      <c r="I8" s="163"/>
      <c r="J8" s="164"/>
      <c r="K8" s="15"/>
    </row>
    <row r="9" spans="1:11" ht="18" customHeight="1" thickBot="1" x14ac:dyDescent="0.25">
      <c r="A9" s="15"/>
      <c r="B9" s="19" t="s">
        <v>46</v>
      </c>
      <c r="C9" s="152"/>
      <c r="D9" s="153"/>
      <c r="E9" s="53"/>
      <c r="F9" s="37" t="s">
        <v>52</v>
      </c>
      <c r="G9" s="165"/>
      <c r="H9" s="166"/>
      <c r="I9" s="166"/>
      <c r="J9" s="167"/>
      <c r="K9" s="15"/>
    </row>
    <row r="10" spans="1:11" ht="18" customHeight="1" x14ac:dyDescent="0.2">
      <c r="A10" s="15"/>
      <c r="B10" s="19" t="s">
        <v>5</v>
      </c>
      <c r="C10" s="154"/>
      <c r="D10" s="155"/>
      <c r="E10" s="53"/>
      <c r="F10" s="159" t="s">
        <v>43</v>
      </c>
      <c r="G10" s="168"/>
      <c r="H10" s="169"/>
      <c r="I10" s="169"/>
      <c r="J10" s="170"/>
      <c r="K10" s="15"/>
    </row>
    <row r="11" spans="1:11" ht="18" customHeight="1" x14ac:dyDescent="0.2">
      <c r="A11" s="15"/>
      <c r="B11" s="19" t="s">
        <v>4</v>
      </c>
      <c r="C11" s="154"/>
      <c r="D11" s="155"/>
      <c r="E11" s="53"/>
      <c r="F11" s="160"/>
      <c r="G11" s="171"/>
      <c r="H11" s="172"/>
      <c r="I11" s="172"/>
      <c r="J11" s="173"/>
      <c r="K11" s="15"/>
    </row>
    <row r="12" spans="1:11" ht="18" customHeight="1" thickBot="1" x14ac:dyDescent="0.25">
      <c r="A12" s="15"/>
      <c r="B12" s="19"/>
      <c r="C12" s="154"/>
      <c r="D12" s="155"/>
      <c r="E12" s="53"/>
      <c r="F12" s="161"/>
      <c r="G12" s="194"/>
      <c r="H12" s="195"/>
      <c r="I12" s="195"/>
      <c r="J12" s="196"/>
      <c r="K12" s="15"/>
    </row>
    <row r="13" spans="1:11" ht="18" customHeight="1" x14ac:dyDescent="0.2">
      <c r="A13" s="15"/>
      <c r="B13" s="19"/>
      <c r="C13" s="192"/>
      <c r="D13" s="193"/>
      <c r="E13" s="53"/>
      <c r="F13" s="159" t="s">
        <v>44</v>
      </c>
      <c r="G13" s="197"/>
      <c r="H13" s="198"/>
      <c r="I13" s="198"/>
      <c r="J13" s="199"/>
      <c r="K13" s="15"/>
    </row>
    <row r="14" spans="1:11" ht="18" customHeight="1" x14ac:dyDescent="0.2">
      <c r="A14" s="15"/>
      <c r="B14" s="19"/>
      <c r="C14" s="192"/>
      <c r="D14" s="193"/>
      <c r="E14" s="53"/>
      <c r="F14" s="160"/>
      <c r="G14" s="171"/>
      <c r="H14" s="172"/>
      <c r="I14" s="172"/>
      <c r="J14" s="173"/>
      <c r="K14" s="15"/>
    </row>
    <row r="15" spans="1:11" ht="18" customHeight="1" x14ac:dyDescent="0.2">
      <c r="A15" s="15"/>
      <c r="B15" s="19" t="s">
        <v>6</v>
      </c>
      <c r="C15" s="192"/>
      <c r="D15" s="193"/>
      <c r="E15" s="53"/>
      <c r="F15" s="160"/>
      <c r="G15" s="171"/>
      <c r="H15" s="172"/>
      <c r="I15" s="172"/>
      <c r="J15" s="173"/>
      <c r="K15" s="15"/>
    </row>
    <row r="16" spans="1:11" ht="18" customHeight="1" thickBot="1" x14ac:dyDescent="0.25">
      <c r="A16" s="15"/>
      <c r="B16" s="27" t="s">
        <v>7</v>
      </c>
      <c r="C16" s="203"/>
      <c r="D16" s="204"/>
      <c r="E16" s="53"/>
      <c r="F16" s="161"/>
      <c r="G16" s="200"/>
      <c r="H16" s="201"/>
      <c r="I16" s="201"/>
      <c r="J16" s="202"/>
      <c r="K16" s="15"/>
    </row>
    <row r="17" spans="1:11" ht="4.5" customHeight="1" thickBot="1" x14ac:dyDescent="0.25">
      <c r="A17" s="15"/>
      <c r="B17" s="55"/>
      <c r="C17" s="55"/>
      <c r="D17" s="55"/>
      <c r="E17" s="55"/>
      <c r="F17" s="55"/>
      <c r="G17" s="55"/>
      <c r="H17" s="55"/>
      <c r="I17" s="55"/>
      <c r="J17" s="55"/>
      <c r="K17" s="15"/>
    </row>
    <row r="18" spans="1:11" ht="90.75" customHeight="1" thickBot="1" x14ac:dyDescent="0.25">
      <c r="A18" s="15"/>
      <c r="B18" s="116" t="s">
        <v>97</v>
      </c>
      <c r="C18" s="97"/>
      <c r="D18" s="117"/>
      <c r="E18" s="118"/>
      <c r="F18" s="118"/>
      <c r="G18" s="118"/>
      <c r="H18" s="118"/>
      <c r="I18" s="118"/>
      <c r="J18" s="119"/>
      <c r="K18" s="15"/>
    </row>
    <row r="19" spans="1:11" ht="90" customHeight="1" thickBot="1" x14ac:dyDescent="0.25">
      <c r="A19" s="15"/>
      <c r="B19" s="116" t="s">
        <v>47</v>
      </c>
      <c r="C19" s="97"/>
      <c r="D19" s="117"/>
      <c r="E19" s="118"/>
      <c r="F19" s="118"/>
      <c r="G19" s="118"/>
      <c r="H19" s="118"/>
      <c r="I19" s="118"/>
      <c r="J19" s="119"/>
      <c r="K19" s="15"/>
    </row>
    <row r="20" spans="1:11" ht="4.5" customHeight="1" thickBot="1" x14ac:dyDescent="0.25">
      <c r="A20" s="15"/>
      <c r="B20" s="55"/>
      <c r="C20" s="55"/>
      <c r="D20" s="55"/>
      <c r="E20" s="55"/>
      <c r="F20" s="55"/>
      <c r="G20" s="55"/>
      <c r="H20" s="55"/>
      <c r="I20" s="55"/>
      <c r="J20" s="55"/>
      <c r="K20" s="15"/>
    </row>
    <row r="21" spans="1:11" ht="42" customHeight="1" thickBot="1" x14ac:dyDescent="0.25">
      <c r="A21" s="15"/>
      <c r="B21" s="62"/>
      <c r="C21" s="63"/>
      <c r="D21" s="55"/>
      <c r="E21" s="120" t="s">
        <v>63</v>
      </c>
      <c r="F21" s="121"/>
      <c r="G21" s="121"/>
      <c r="H21" s="121"/>
      <c r="I21" s="122"/>
      <c r="J21" s="56"/>
      <c r="K21" s="15"/>
    </row>
    <row r="22" spans="1:11" ht="18" customHeight="1" thickBot="1" x14ac:dyDescent="0.25">
      <c r="A22" s="15"/>
      <c r="B22" s="62"/>
      <c r="C22" s="64"/>
      <c r="D22" s="62"/>
      <c r="E22" s="18">
        <v>1</v>
      </c>
      <c r="F22" s="22">
        <v>2</v>
      </c>
      <c r="G22" s="18">
        <v>3</v>
      </c>
      <c r="H22" s="18">
        <v>4</v>
      </c>
      <c r="I22" s="18">
        <v>5</v>
      </c>
      <c r="J22" s="129" t="s">
        <v>8</v>
      </c>
      <c r="K22" s="15"/>
    </row>
    <row r="23" spans="1:11" ht="54" customHeight="1" thickBot="1" x14ac:dyDescent="0.25">
      <c r="A23" s="15"/>
      <c r="B23" s="137" t="s">
        <v>102</v>
      </c>
      <c r="C23" s="138"/>
      <c r="D23" s="139"/>
      <c r="E23" s="90"/>
      <c r="F23" s="91"/>
      <c r="G23" s="90"/>
      <c r="H23" s="91"/>
      <c r="I23" s="90"/>
      <c r="J23" s="130"/>
      <c r="K23" s="15"/>
    </row>
    <row r="24" spans="1:11" ht="36" customHeight="1" thickBot="1" x14ac:dyDescent="0.25">
      <c r="A24" s="15"/>
      <c r="B24" s="131" t="s">
        <v>62</v>
      </c>
      <c r="C24" s="132"/>
      <c r="D24" s="57" t="s">
        <v>2</v>
      </c>
      <c r="E24" s="18" t="s">
        <v>0</v>
      </c>
      <c r="F24" s="95" t="s">
        <v>0</v>
      </c>
      <c r="G24" s="18" t="s">
        <v>0</v>
      </c>
      <c r="H24" s="95" t="s">
        <v>0</v>
      </c>
      <c r="I24" s="18" t="s">
        <v>0</v>
      </c>
      <c r="J24" s="130"/>
      <c r="K24" s="15"/>
    </row>
    <row r="25" spans="1:11" ht="18" customHeight="1" x14ac:dyDescent="0.2">
      <c r="A25" s="15"/>
      <c r="B25" s="133"/>
      <c r="C25" s="134"/>
      <c r="D25" s="58" t="s">
        <v>60</v>
      </c>
      <c r="E25" s="30">
        <v>0</v>
      </c>
      <c r="F25" s="29">
        <v>0</v>
      </c>
      <c r="G25" s="30">
        <v>0</v>
      </c>
      <c r="H25" s="29">
        <v>0</v>
      </c>
      <c r="I25" s="30">
        <v>0</v>
      </c>
      <c r="J25" s="34">
        <f t="shared" ref="J25:J31" si="0">E25+F25+I25</f>
        <v>0</v>
      </c>
      <c r="K25" s="15"/>
    </row>
    <row r="26" spans="1:11" ht="18" customHeight="1" x14ac:dyDescent="0.2">
      <c r="A26" s="15"/>
      <c r="B26" s="133"/>
      <c r="C26" s="134"/>
      <c r="D26" s="59" t="s">
        <v>54</v>
      </c>
      <c r="E26" s="31">
        <v>0</v>
      </c>
      <c r="F26" s="32">
        <v>0</v>
      </c>
      <c r="G26" s="31">
        <v>0</v>
      </c>
      <c r="H26" s="32">
        <v>0</v>
      </c>
      <c r="I26" s="31">
        <v>0</v>
      </c>
      <c r="J26" s="35">
        <f t="shared" si="0"/>
        <v>0</v>
      </c>
      <c r="K26" s="15"/>
    </row>
    <row r="27" spans="1:11" ht="18" customHeight="1" x14ac:dyDescent="0.2">
      <c r="A27" s="15"/>
      <c r="B27" s="133"/>
      <c r="C27" s="134"/>
      <c r="D27" s="59" t="s">
        <v>55</v>
      </c>
      <c r="E27" s="31">
        <v>0</v>
      </c>
      <c r="F27" s="32">
        <v>0</v>
      </c>
      <c r="G27" s="31">
        <v>0</v>
      </c>
      <c r="H27" s="32">
        <v>0</v>
      </c>
      <c r="I27" s="31">
        <v>0</v>
      </c>
      <c r="J27" s="34">
        <f t="shared" si="0"/>
        <v>0</v>
      </c>
      <c r="K27" s="15"/>
    </row>
    <row r="28" spans="1:11" ht="18" customHeight="1" x14ac:dyDescent="0.2">
      <c r="A28" s="15"/>
      <c r="B28" s="133"/>
      <c r="C28" s="134"/>
      <c r="D28" s="59" t="s">
        <v>56</v>
      </c>
      <c r="E28" s="31">
        <v>0</v>
      </c>
      <c r="F28" s="32">
        <v>0</v>
      </c>
      <c r="G28" s="31">
        <v>0</v>
      </c>
      <c r="H28" s="32">
        <v>0</v>
      </c>
      <c r="I28" s="31">
        <v>0</v>
      </c>
      <c r="J28" s="35">
        <f t="shared" si="0"/>
        <v>0</v>
      </c>
      <c r="K28" s="15"/>
    </row>
    <row r="29" spans="1:11" ht="18" customHeight="1" x14ac:dyDescent="0.2">
      <c r="A29" s="15"/>
      <c r="B29" s="133"/>
      <c r="C29" s="134"/>
      <c r="D29" s="59" t="s">
        <v>57</v>
      </c>
      <c r="E29" s="31">
        <v>0</v>
      </c>
      <c r="F29" s="32">
        <v>0</v>
      </c>
      <c r="G29" s="31">
        <v>0</v>
      </c>
      <c r="H29" s="32">
        <v>0</v>
      </c>
      <c r="I29" s="31">
        <v>0</v>
      </c>
      <c r="J29" s="34">
        <f t="shared" si="0"/>
        <v>0</v>
      </c>
      <c r="K29" s="15"/>
    </row>
    <row r="30" spans="1:11" ht="18" customHeight="1" x14ac:dyDescent="0.2">
      <c r="A30" s="15"/>
      <c r="B30" s="133"/>
      <c r="C30" s="134"/>
      <c r="D30" s="59" t="s">
        <v>58</v>
      </c>
      <c r="E30" s="31">
        <v>0</v>
      </c>
      <c r="F30" s="32">
        <v>0</v>
      </c>
      <c r="G30" s="31">
        <v>0</v>
      </c>
      <c r="H30" s="32">
        <v>0</v>
      </c>
      <c r="I30" s="31">
        <v>0</v>
      </c>
      <c r="J30" s="34">
        <f t="shared" si="0"/>
        <v>0</v>
      </c>
      <c r="K30" s="15"/>
    </row>
    <row r="31" spans="1:11" ht="18" customHeight="1" thickBot="1" x14ac:dyDescent="0.25">
      <c r="A31" s="15"/>
      <c r="B31" s="133"/>
      <c r="C31" s="134"/>
      <c r="D31" s="59" t="s">
        <v>59</v>
      </c>
      <c r="E31" s="30">
        <v>0</v>
      </c>
      <c r="F31" s="33">
        <v>0</v>
      </c>
      <c r="G31" s="30">
        <v>0</v>
      </c>
      <c r="H31" s="33">
        <v>0</v>
      </c>
      <c r="I31" s="30">
        <v>0</v>
      </c>
      <c r="J31" s="36">
        <f t="shared" si="0"/>
        <v>0</v>
      </c>
      <c r="K31" s="15"/>
    </row>
    <row r="32" spans="1:11" ht="31.5" customHeight="1" thickBot="1" x14ac:dyDescent="0.25">
      <c r="A32" s="15"/>
      <c r="B32" s="135"/>
      <c r="C32" s="136"/>
      <c r="D32" s="60" t="s">
        <v>3</v>
      </c>
      <c r="E32" s="20">
        <f>SUM(E25:E31)</f>
        <v>0</v>
      </c>
      <c r="F32" s="24">
        <f>SUM(F25:F31)</f>
        <v>0</v>
      </c>
      <c r="G32" s="20">
        <f t="shared" ref="G32:H32" si="1">SUM(G25:G31)</f>
        <v>0</v>
      </c>
      <c r="H32" s="24">
        <f t="shared" si="1"/>
        <v>0</v>
      </c>
      <c r="I32" s="20">
        <f>SUM(I25:I31)</f>
        <v>0</v>
      </c>
      <c r="J32" s="21">
        <f>SUM(E32:I32)</f>
        <v>0</v>
      </c>
      <c r="K32" s="15"/>
    </row>
    <row r="33" spans="1:11" ht="39" thickBot="1" x14ac:dyDescent="0.25">
      <c r="A33" s="54"/>
      <c r="B33" s="65"/>
      <c r="C33" s="65"/>
      <c r="D33" s="61" t="s">
        <v>35</v>
      </c>
      <c r="E33" s="23" t="str">
        <f t="shared" ref="E33:J33" si="2">E90&amp;" bedrooms, and "&amp;E32&amp;" homes."</f>
        <v>0 bedrooms, and 0 homes.</v>
      </c>
      <c r="F33" s="25" t="str">
        <f t="shared" si="2"/>
        <v>0 bedrooms, and 0 homes.</v>
      </c>
      <c r="G33" s="23" t="str">
        <f t="shared" si="2"/>
        <v>0 bedrooms, and 0 homes.</v>
      </c>
      <c r="H33" s="25" t="str">
        <f t="shared" si="2"/>
        <v>0 bedrooms, and 0 homes.</v>
      </c>
      <c r="I33" s="23" t="str">
        <f t="shared" si="2"/>
        <v>0 bedrooms, and 0 homes.</v>
      </c>
      <c r="J33" s="26" t="str">
        <f t="shared" si="2"/>
        <v>0 bedrooms, and 0 homes.</v>
      </c>
      <c r="K33" s="54"/>
    </row>
    <row r="34" spans="1:11" ht="39" thickBot="1" x14ac:dyDescent="0.25">
      <c r="A34" s="54"/>
      <c r="B34" s="65"/>
      <c r="C34" s="65"/>
      <c r="D34" s="61" t="s">
        <v>103</v>
      </c>
      <c r="E34" s="87" t="str">
        <f>E85&amp;" Litres"</f>
        <v>0 Litres</v>
      </c>
      <c r="F34" s="88" t="str">
        <f t="shared" ref="F34:J34" si="3">F85&amp;" Litres"</f>
        <v>0 Litres</v>
      </c>
      <c r="G34" s="87" t="str">
        <f t="shared" si="3"/>
        <v>0 Litres</v>
      </c>
      <c r="H34" s="88" t="str">
        <f t="shared" si="3"/>
        <v>0 Litres</v>
      </c>
      <c r="I34" s="87" t="str">
        <f t="shared" si="3"/>
        <v>0 Litres</v>
      </c>
      <c r="J34" s="89" t="str">
        <f t="shared" si="3"/>
        <v>0 Litres</v>
      </c>
      <c r="K34" s="54"/>
    </row>
    <row r="35" spans="1:11" ht="15.75" x14ac:dyDescent="0.2">
      <c r="A35" s="54"/>
      <c r="B35" s="65"/>
      <c r="C35" s="65"/>
      <c r="D35" s="92"/>
      <c r="E35" s="93"/>
      <c r="F35" s="93"/>
      <c r="G35" s="93"/>
      <c r="H35" s="93"/>
      <c r="I35" s="93"/>
      <c r="J35" s="93"/>
      <c r="K35" s="54"/>
    </row>
    <row r="36" spans="1:11" ht="16.5" thickBot="1" x14ac:dyDescent="0.25">
      <c r="A36" s="54"/>
      <c r="B36" s="65"/>
      <c r="C36" s="65"/>
      <c r="D36" s="92"/>
      <c r="E36" s="93"/>
      <c r="F36" s="93"/>
      <c r="G36" s="93"/>
      <c r="H36" s="93"/>
      <c r="I36" s="93"/>
      <c r="J36" s="93"/>
      <c r="K36" s="54"/>
    </row>
    <row r="37" spans="1:11" ht="30.75" customHeight="1" thickBot="1" x14ac:dyDescent="0.25">
      <c r="A37" s="54"/>
      <c r="B37" s="140" t="s">
        <v>105</v>
      </c>
      <c r="C37" s="141"/>
      <c r="D37" s="141"/>
      <c r="E37" s="141"/>
      <c r="F37" s="141"/>
      <c r="G37" s="141"/>
      <c r="H37" s="141"/>
      <c r="I37" s="141"/>
      <c r="J37" s="142"/>
      <c r="K37" s="54"/>
    </row>
    <row r="38" spans="1:11" ht="9" customHeight="1" thickBot="1" x14ac:dyDescent="0.25">
      <c r="A38" s="15"/>
      <c r="B38" s="55"/>
      <c r="C38" s="55"/>
      <c r="D38" s="55"/>
      <c r="E38" s="55"/>
      <c r="F38" s="55"/>
      <c r="G38" s="55"/>
      <c r="H38" s="55"/>
      <c r="I38" s="55"/>
      <c r="J38" s="55"/>
      <c r="K38" s="15"/>
    </row>
    <row r="39" spans="1:11" ht="15" customHeight="1" thickBot="1" x14ac:dyDescent="0.25">
      <c r="A39" s="15"/>
      <c r="B39" s="183" t="s">
        <v>45</v>
      </c>
      <c r="C39" s="184"/>
      <c r="D39" s="185"/>
      <c r="E39" s="176" t="s">
        <v>9</v>
      </c>
      <c r="F39" s="176"/>
      <c r="G39" s="176"/>
      <c r="H39" s="176"/>
      <c r="I39" s="176"/>
      <c r="J39" s="177" t="s">
        <v>17</v>
      </c>
      <c r="K39" s="15"/>
    </row>
    <row r="40" spans="1:11" ht="16.5" thickBot="1" x14ac:dyDescent="0.25">
      <c r="A40" s="15"/>
      <c r="B40" s="186"/>
      <c r="C40" s="187"/>
      <c r="D40" s="188"/>
      <c r="E40" s="38">
        <v>1</v>
      </c>
      <c r="F40" s="38">
        <v>2</v>
      </c>
      <c r="G40" s="38">
        <v>3</v>
      </c>
      <c r="H40" s="38">
        <v>4</v>
      </c>
      <c r="I40" s="38">
        <v>5</v>
      </c>
      <c r="J40" s="178"/>
      <c r="K40" s="15"/>
    </row>
    <row r="41" spans="1:11" ht="41.25" customHeight="1" thickBot="1" x14ac:dyDescent="0.25">
      <c r="A41" s="15"/>
      <c r="B41" s="143" t="s">
        <v>106</v>
      </c>
      <c r="C41" s="144"/>
      <c r="D41" s="145"/>
      <c r="E41" s="94">
        <f>E23</f>
        <v>0</v>
      </c>
      <c r="F41" s="94">
        <f t="shared" ref="F41:I41" si="4">F23</f>
        <v>0</v>
      </c>
      <c r="G41" s="94">
        <f t="shared" si="4"/>
        <v>0</v>
      </c>
      <c r="H41" s="94">
        <f t="shared" si="4"/>
        <v>0</v>
      </c>
      <c r="I41" s="94">
        <f t="shared" si="4"/>
        <v>0</v>
      </c>
      <c r="J41" s="179"/>
      <c r="K41" s="15"/>
    </row>
    <row r="42" spans="1:11" ht="36" customHeight="1" thickBot="1" x14ac:dyDescent="0.25">
      <c r="A42" s="15"/>
      <c r="B42" s="181" t="s">
        <v>1</v>
      </c>
      <c r="C42" s="181"/>
      <c r="D42" s="182"/>
      <c r="E42" s="39" t="s">
        <v>34</v>
      </c>
      <c r="F42" s="39" t="s">
        <v>34</v>
      </c>
      <c r="G42" s="39" t="s">
        <v>34</v>
      </c>
      <c r="H42" s="39" t="s">
        <v>34</v>
      </c>
      <c r="I42" s="39" t="s">
        <v>34</v>
      </c>
      <c r="J42" s="179"/>
      <c r="K42" s="15"/>
    </row>
    <row r="43" spans="1:11" ht="18" customHeight="1" x14ac:dyDescent="0.2">
      <c r="A43" s="15"/>
      <c r="B43" s="114" t="s">
        <v>11</v>
      </c>
      <c r="C43" s="114"/>
      <c r="D43" s="180"/>
      <c r="E43" s="40">
        <f>IFERROR(VLOOKUP(E$85*Residual_Allocation,Residual_Capacity,2,TRUE),0)</f>
        <v>0</v>
      </c>
      <c r="F43" s="40">
        <f>IFERROR(VLOOKUP(F$85*Residual_Allocation,Residual_Capacity,2,TRUE),0)</f>
        <v>0</v>
      </c>
      <c r="G43" s="40">
        <f>IFERROR(VLOOKUP(G$85*Residual_Allocation,Residual_Capacity,2,TRUE),0)</f>
        <v>0</v>
      </c>
      <c r="H43" s="40">
        <f>IFERROR(VLOOKUP(H$85*Residual_Allocation,Residual_Capacity,2,TRUE),0)</f>
        <v>0</v>
      </c>
      <c r="I43" s="40">
        <f>IFERROR(VLOOKUP(I$85*Residual_Allocation,Residual_Capacity,2,TRUE),0)</f>
        <v>0</v>
      </c>
      <c r="J43" s="41">
        <f>SUM(E43:I43)</f>
        <v>0</v>
      </c>
      <c r="K43" s="15"/>
    </row>
    <row r="44" spans="1:11" ht="18" customHeight="1" x14ac:dyDescent="0.2">
      <c r="A44" s="15"/>
      <c r="B44" s="115" t="s">
        <v>10</v>
      </c>
      <c r="C44" s="115"/>
      <c r="D44" s="126"/>
      <c r="E44" s="42">
        <f>IFERROR(VLOOKUP(E$85*Residual_Allocation,Residual_Capacity,3,TRUE),0)</f>
        <v>0</v>
      </c>
      <c r="F44" s="42">
        <f>IFERROR(VLOOKUP(F$85*Residual_Allocation,Residual_Capacity,3,TRUE),0)</f>
        <v>0</v>
      </c>
      <c r="G44" s="42">
        <f>IFERROR(VLOOKUP(G$85*Residual_Allocation,Residual_Capacity,3,TRUE),0)</f>
        <v>0</v>
      </c>
      <c r="H44" s="42">
        <f>IFERROR(VLOOKUP(H$85*Residual_Allocation,Residual_Capacity,3,TRUE),0)</f>
        <v>0</v>
      </c>
      <c r="I44" s="42">
        <f>IFERROR(VLOOKUP(I$85*Residual_Allocation,Residual_Capacity,3,TRUE),0)</f>
        <v>0</v>
      </c>
      <c r="J44" s="43">
        <f t="shared" ref="J44:J46" si="5">SUM(E44:I44)</f>
        <v>0</v>
      </c>
      <c r="K44" s="15"/>
    </row>
    <row r="45" spans="1:11" ht="18" customHeight="1" x14ac:dyDescent="0.2">
      <c r="A45" s="15"/>
      <c r="B45" s="115" t="s">
        <v>13</v>
      </c>
      <c r="C45" s="115"/>
      <c r="D45" s="126"/>
      <c r="E45" s="42">
        <f>IFERROR(VLOOKUP(E$85*Recyclable_Allocation,Residual_Capacity,2,TRUE),0)</f>
        <v>0</v>
      </c>
      <c r="F45" s="42">
        <f>IFERROR(VLOOKUP(F$85*Recyclable_Allocation,Residual_Capacity,2,TRUE),0)</f>
        <v>0</v>
      </c>
      <c r="G45" s="42">
        <f>IFERROR(VLOOKUP(G$85*Recyclable_Allocation,Residual_Capacity,2,TRUE),0)</f>
        <v>0</v>
      </c>
      <c r="H45" s="42">
        <f>IFERROR(VLOOKUP(H$85*Recyclable_Allocation,Residual_Capacity,2,TRUE),0)</f>
        <v>0</v>
      </c>
      <c r="I45" s="42">
        <f>IFERROR(VLOOKUP(I$85*Recyclable_Allocation,Residual_Capacity,2,TRUE),0)</f>
        <v>0</v>
      </c>
      <c r="J45" s="43">
        <f t="shared" si="5"/>
        <v>0</v>
      </c>
      <c r="K45" s="15"/>
    </row>
    <row r="46" spans="1:11" ht="18" customHeight="1" thickBot="1" x14ac:dyDescent="0.25">
      <c r="A46" s="15"/>
      <c r="B46" s="127" t="s">
        <v>12</v>
      </c>
      <c r="C46" s="127"/>
      <c r="D46" s="128"/>
      <c r="E46" s="44">
        <f>IFERROR(VLOOKUP(E$85*Recyclable_Allocation,Residual_Capacity,3,TRUE),0)</f>
        <v>0</v>
      </c>
      <c r="F46" s="44">
        <f>IFERROR(VLOOKUP(F$85*Recyclable_Allocation,Residual_Capacity,3,TRUE),0)</f>
        <v>0</v>
      </c>
      <c r="G46" s="44">
        <f>IFERROR(VLOOKUP(G$85*Recyclable_Allocation,Residual_Capacity,3,TRUE),0)</f>
        <v>0</v>
      </c>
      <c r="H46" s="44">
        <f>IFERROR(VLOOKUP(H$85*Recyclable_Allocation,Residual_Capacity,3,TRUE),0)</f>
        <v>0</v>
      </c>
      <c r="I46" s="44">
        <f>IFERROR(VLOOKUP(I$85*Recyclable_Allocation,Residual_Capacity,3,TRUE),0)</f>
        <v>0</v>
      </c>
      <c r="J46" s="45">
        <f t="shared" si="5"/>
        <v>0</v>
      </c>
      <c r="K46" s="15"/>
    </row>
    <row r="47" spans="1:11" ht="101.25" customHeight="1" thickBot="1" x14ac:dyDescent="0.25">
      <c r="A47" s="15"/>
      <c r="B47" s="123" t="s">
        <v>84</v>
      </c>
      <c r="C47" s="124"/>
      <c r="D47" s="124"/>
      <c r="E47" s="124"/>
      <c r="F47" s="124"/>
      <c r="G47" s="124"/>
      <c r="H47" s="124"/>
      <c r="I47" s="124"/>
      <c r="J47" s="125"/>
      <c r="K47" s="15"/>
    </row>
    <row r="48" spans="1:11" ht="4.5" customHeight="1" thickBot="1" x14ac:dyDescent="0.25">
      <c r="A48" s="15"/>
      <c r="B48" s="55"/>
      <c r="C48" s="55"/>
      <c r="D48" s="55"/>
      <c r="E48" s="55"/>
      <c r="F48" s="55"/>
      <c r="G48" s="55"/>
      <c r="H48" s="55"/>
      <c r="I48" s="55"/>
      <c r="J48" s="55"/>
      <c r="K48" s="15"/>
    </row>
    <row r="49" spans="1:11" ht="18" customHeight="1" thickBot="1" x14ac:dyDescent="0.25">
      <c r="A49" s="53"/>
      <c r="B49" s="189" t="s">
        <v>40</v>
      </c>
      <c r="C49" s="189"/>
      <c r="D49" s="189"/>
      <c r="E49" s="176" t="s">
        <v>9</v>
      </c>
      <c r="F49" s="176"/>
      <c r="G49" s="176"/>
      <c r="H49" s="176"/>
      <c r="I49" s="176"/>
      <c r="J49" s="177" t="s">
        <v>53</v>
      </c>
      <c r="K49" s="53"/>
    </row>
    <row r="50" spans="1:11" ht="18" customHeight="1" thickBot="1" x14ac:dyDescent="0.25">
      <c r="A50" s="53"/>
      <c r="B50" s="189"/>
      <c r="C50" s="189"/>
      <c r="D50" s="189"/>
      <c r="E50" s="46">
        <v>1</v>
      </c>
      <c r="F50" s="46">
        <v>2</v>
      </c>
      <c r="G50" s="46">
        <v>3</v>
      </c>
      <c r="H50" s="46">
        <v>4</v>
      </c>
      <c r="I50" s="46">
        <v>5</v>
      </c>
      <c r="J50" s="177"/>
      <c r="K50" s="53"/>
    </row>
    <row r="51" spans="1:11" ht="36" customHeight="1" thickBot="1" x14ac:dyDescent="0.25">
      <c r="A51" s="53"/>
      <c r="B51" s="102" t="s">
        <v>1</v>
      </c>
      <c r="C51" s="102"/>
      <c r="D51" s="102"/>
      <c r="E51" s="47" t="s">
        <v>36</v>
      </c>
      <c r="F51" s="47" t="s">
        <v>36</v>
      </c>
      <c r="G51" s="47" t="s">
        <v>36</v>
      </c>
      <c r="H51" s="47" t="s">
        <v>36</v>
      </c>
      <c r="I51" s="47" t="s">
        <v>36</v>
      </c>
      <c r="J51" s="177"/>
      <c r="K51" s="53"/>
    </row>
    <row r="52" spans="1:11" ht="18" customHeight="1" x14ac:dyDescent="0.2">
      <c r="A52" s="15"/>
      <c r="B52" s="190" t="s">
        <v>38</v>
      </c>
      <c r="C52" s="190"/>
      <c r="D52" s="191"/>
      <c r="E52" s="48">
        <f>(E43*660)+(E44*1100)</f>
        <v>0</v>
      </c>
      <c r="F52" s="48">
        <f t="shared" ref="F52:I52" si="6">(F43*660)+(F44*1100)</f>
        <v>0</v>
      </c>
      <c r="G52" s="48">
        <f t="shared" si="6"/>
        <v>0</v>
      </c>
      <c r="H52" s="48">
        <f t="shared" si="6"/>
        <v>0</v>
      </c>
      <c r="I52" s="49">
        <f t="shared" si="6"/>
        <v>0</v>
      </c>
      <c r="J52" s="50">
        <f>SUM(E52:I52)</f>
        <v>0</v>
      </c>
      <c r="K52" s="15"/>
    </row>
    <row r="53" spans="1:11" ht="18" customHeight="1" x14ac:dyDescent="0.2">
      <c r="A53" s="15"/>
      <c r="B53" s="115" t="s">
        <v>39</v>
      </c>
      <c r="C53" s="115"/>
      <c r="D53" s="126"/>
      <c r="E53" s="42">
        <f>(E45*660)+(E46*1100)</f>
        <v>0</v>
      </c>
      <c r="F53" s="42">
        <f t="shared" ref="F53:I53" si="7">(F45*660)+(F46*1100)</f>
        <v>0</v>
      </c>
      <c r="G53" s="42">
        <f t="shared" si="7"/>
        <v>0</v>
      </c>
      <c r="H53" s="42">
        <f t="shared" si="7"/>
        <v>0</v>
      </c>
      <c r="I53" s="51">
        <f t="shared" si="7"/>
        <v>0</v>
      </c>
      <c r="J53" s="43">
        <f>SUM(E53:I53)</f>
        <v>0</v>
      </c>
      <c r="K53" s="15"/>
    </row>
    <row r="54" spans="1:11" ht="18" customHeight="1" thickBot="1" x14ac:dyDescent="0.25">
      <c r="A54" s="15"/>
      <c r="B54" s="127" t="s">
        <v>61</v>
      </c>
      <c r="C54" s="127"/>
      <c r="D54" s="128"/>
      <c r="E54" s="44">
        <f>IFERROR(ROUND(SUM(E52:E53)/E32,0),0)</f>
        <v>0</v>
      </c>
      <c r="F54" s="44">
        <f>IFERROR(ROUND(SUM(F52:F53)/F32,0),0)</f>
        <v>0</v>
      </c>
      <c r="G54" s="44">
        <f t="shared" ref="G54:I54" si="8">IFERROR(ROUND(SUM(G52:G53)/G32,0),0)</f>
        <v>0</v>
      </c>
      <c r="H54" s="44">
        <f t="shared" si="8"/>
        <v>0</v>
      </c>
      <c r="I54" s="52">
        <f t="shared" si="8"/>
        <v>0</v>
      </c>
      <c r="J54" s="45">
        <f>AVERAGE(E54:I54)</f>
        <v>0</v>
      </c>
      <c r="K54" s="15"/>
    </row>
    <row r="55" spans="1:11" ht="4.5" customHeight="1" thickBot="1" x14ac:dyDescent="0.25">
      <c r="A55" s="15"/>
      <c r="B55" s="55"/>
      <c r="C55" s="55"/>
      <c r="D55" s="55"/>
      <c r="E55" s="55"/>
      <c r="F55" s="55"/>
      <c r="G55" s="55"/>
      <c r="H55" s="55"/>
      <c r="I55" s="55"/>
      <c r="J55" s="55"/>
      <c r="K55" s="15"/>
    </row>
    <row r="56" spans="1:11" ht="108" customHeight="1" thickBot="1" x14ac:dyDescent="0.25">
      <c r="A56" s="15"/>
      <c r="B56" s="116" t="s">
        <v>98</v>
      </c>
      <c r="C56" s="97"/>
      <c r="D56" s="117"/>
      <c r="E56" s="118"/>
      <c r="F56" s="118"/>
      <c r="G56" s="118"/>
      <c r="H56" s="118"/>
      <c r="I56" s="118"/>
      <c r="J56" s="119"/>
      <c r="K56" s="15"/>
    </row>
    <row r="57" spans="1:11" ht="4.5" customHeight="1" thickBot="1" x14ac:dyDescent="0.25">
      <c r="A57" s="15"/>
      <c r="B57" s="55"/>
      <c r="C57" s="55"/>
      <c r="D57" s="55"/>
      <c r="E57" s="55"/>
      <c r="F57" s="55"/>
      <c r="G57" s="55"/>
      <c r="H57" s="55"/>
      <c r="I57" s="55"/>
      <c r="J57" s="55"/>
      <c r="K57" s="15"/>
    </row>
    <row r="58" spans="1:11" ht="45" customHeight="1" thickBot="1" x14ac:dyDescent="0.25">
      <c r="A58" s="15"/>
      <c r="B58" s="96" t="s">
        <v>99</v>
      </c>
      <c r="C58" s="97"/>
      <c r="D58" s="98"/>
      <c r="E58" s="99"/>
      <c r="F58" s="83" t="s">
        <v>94</v>
      </c>
      <c r="G58" s="100" t="s">
        <v>93</v>
      </c>
      <c r="H58" s="100"/>
      <c r="I58" s="100"/>
      <c r="J58" s="101"/>
      <c r="K58" s="15"/>
    </row>
    <row r="59" spans="1:11" ht="15" customHeight="1" thickBot="1" x14ac:dyDescent="0.25">
      <c r="A59" s="15"/>
      <c r="B59" s="55"/>
      <c r="C59" s="55"/>
      <c r="D59" s="55"/>
      <c r="E59" s="55"/>
      <c r="F59" s="55"/>
      <c r="G59" s="55"/>
      <c r="H59" s="55"/>
      <c r="I59" s="55"/>
      <c r="J59" s="55"/>
      <c r="K59" s="15"/>
    </row>
    <row r="60" spans="1:11" ht="25.5" customHeight="1" thickBot="1" x14ac:dyDescent="0.25">
      <c r="A60" s="15"/>
      <c r="B60" s="103" t="s">
        <v>88</v>
      </c>
      <c r="C60" s="104"/>
      <c r="D60" s="104"/>
      <c r="E60" s="104"/>
      <c r="F60" s="104"/>
      <c r="G60" s="104"/>
      <c r="H60" s="104"/>
      <c r="I60" s="104"/>
      <c r="J60" s="105"/>
      <c r="K60" s="15"/>
    </row>
    <row r="61" spans="1:11" ht="4.5" customHeight="1" thickBot="1" x14ac:dyDescent="0.25">
      <c r="A61" s="15"/>
      <c r="B61" s="55"/>
      <c r="C61" s="55"/>
      <c r="D61" s="55"/>
      <c r="E61" s="55"/>
      <c r="F61" s="55"/>
      <c r="G61" s="55"/>
      <c r="H61" s="55"/>
      <c r="I61" s="55"/>
      <c r="J61" s="55"/>
      <c r="K61" s="15"/>
    </row>
    <row r="62" spans="1:11" ht="18" customHeight="1" thickBot="1" x14ac:dyDescent="0.25">
      <c r="A62" s="53"/>
      <c r="B62" s="189" t="s">
        <v>89</v>
      </c>
      <c r="C62" s="189"/>
      <c r="D62" s="189"/>
      <c r="E62" s="176" t="s">
        <v>9</v>
      </c>
      <c r="F62" s="176"/>
      <c r="G62" s="176"/>
      <c r="H62" s="176"/>
      <c r="I62" s="176"/>
      <c r="J62" s="177" t="s">
        <v>90</v>
      </c>
      <c r="K62" s="53"/>
    </row>
    <row r="63" spans="1:11" ht="27" customHeight="1" thickBot="1" x14ac:dyDescent="0.25">
      <c r="A63" s="53"/>
      <c r="B63" s="189"/>
      <c r="C63" s="189"/>
      <c r="D63" s="189"/>
      <c r="E63" s="46">
        <v>1</v>
      </c>
      <c r="F63" s="46">
        <v>2</v>
      </c>
      <c r="G63" s="46">
        <v>3</v>
      </c>
      <c r="H63" s="46">
        <v>4</v>
      </c>
      <c r="I63" s="46">
        <v>5</v>
      </c>
      <c r="J63" s="177"/>
      <c r="K63" s="53"/>
    </row>
    <row r="64" spans="1:11" ht="36" customHeight="1" thickBot="1" x14ac:dyDescent="0.25">
      <c r="A64" s="53"/>
      <c r="B64" s="102" t="s">
        <v>1</v>
      </c>
      <c r="C64" s="102"/>
      <c r="D64" s="102"/>
      <c r="E64" s="47" t="s">
        <v>36</v>
      </c>
      <c r="F64" s="47" t="s">
        <v>36</v>
      </c>
      <c r="G64" s="47" t="s">
        <v>36</v>
      </c>
      <c r="H64" s="47" t="s">
        <v>36</v>
      </c>
      <c r="I64" s="47" t="s">
        <v>36</v>
      </c>
      <c r="J64" s="177"/>
      <c r="K64" s="53"/>
    </row>
    <row r="65" spans="1:11" ht="18" customHeight="1" x14ac:dyDescent="0.2">
      <c r="A65" s="15"/>
      <c r="B65" s="114" t="s">
        <v>11</v>
      </c>
      <c r="C65" s="114"/>
      <c r="D65" s="114"/>
      <c r="E65" s="77">
        <f t="shared" ref="E65:I68" si="9">E43</f>
        <v>0</v>
      </c>
      <c r="F65" s="77">
        <f t="shared" si="9"/>
        <v>0</v>
      </c>
      <c r="G65" s="77">
        <f t="shared" si="9"/>
        <v>0</v>
      </c>
      <c r="H65" s="77">
        <f t="shared" si="9"/>
        <v>0</v>
      </c>
      <c r="I65" s="77">
        <f t="shared" si="9"/>
        <v>0</v>
      </c>
      <c r="J65" s="40">
        <f>SUM(E65:I65)</f>
        <v>0</v>
      </c>
      <c r="K65" s="15"/>
    </row>
    <row r="66" spans="1:11" ht="18" customHeight="1" x14ac:dyDescent="0.2">
      <c r="A66" s="15"/>
      <c r="B66" s="115" t="s">
        <v>10</v>
      </c>
      <c r="C66" s="115"/>
      <c r="D66" s="115"/>
      <c r="E66" s="78">
        <f t="shared" si="9"/>
        <v>0</v>
      </c>
      <c r="F66" s="78">
        <f t="shared" si="9"/>
        <v>0</v>
      </c>
      <c r="G66" s="78">
        <f t="shared" si="9"/>
        <v>0</v>
      </c>
      <c r="H66" s="78">
        <f t="shared" si="9"/>
        <v>0</v>
      </c>
      <c r="I66" s="78">
        <f t="shared" si="9"/>
        <v>0</v>
      </c>
      <c r="J66" s="42">
        <f t="shared" ref="J66:J68" si="10">SUM(E66:I66)</f>
        <v>0</v>
      </c>
      <c r="K66" s="15"/>
    </row>
    <row r="67" spans="1:11" ht="18" customHeight="1" x14ac:dyDescent="0.2">
      <c r="A67" s="15"/>
      <c r="B67" s="115" t="s">
        <v>13</v>
      </c>
      <c r="C67" s="115"/>
      <c r="D67" s="115"/>
      <c r="E67" s="78">
        <f t="shared" si="9"/>
        <v>0</v>
      </c>
      <c r="F67" s="78">
        <f t="shared" si="9"/>
        <v>0</v>
      </c>
      <c r="G67" s="78">
        <f t="shared" si="9"/>
        <v>0</v>
      </c>
      <c r="H67" s="78">
        <f t="shared" si="9"/>
        <v>0</v>
      </c>
      <c r="I67" s="78">
        <f t="shared" si="9"/>
        <v>0</v>
      </c>
      <c r="J67" s="42">
        <f t="shared" si="10"/>
        <v>0</v>
      </c>
      <c r="K67" s="15"/>
    </row>
    <row r="68" spans="1:11" ht="18" customHeight="1" x14ac:dyDescent="0.2">
      <c r="A68" s="15"/>
      <c r="B68" s="115" t="s">
        <v>12</v>
      </c>
      <c r="C68" s="115"/>
      <c r="D68" s="115"/>
      <c r="E68" s="78">
        <f t="shared" si="9"/>
        <v>0</v>
      </c>
      <c r="F68" s="78">
        <f t="shared" si="9"/>
        <v>0</v>
      </c>
      <c r="G68" s="78">
        <f t="shared" si="9"/>
        <v>0</v>
      </c>
      <c r="H68" s="78">
        <f t="shared" si="9"/>
        <v>0</v>
      </c>
      <c r="I68" s="78">
        <f t="shared" si="9"/>
        <v>0</v>
      </c>
      <c r="J68" s="42">
        <f t="shared" si="10"/>
        <v>0</v>
      </c>
      <c r="K68" s="15"/>
    </row>
    <row r="69" spans="1:11" ht="18" customHeight="1" x14ac:dyDescent="0.2">
      <c r="A69" s="15"/>
      <c r="B69" s="110" t="s">
        <v>92</v>
      </c>
      <c r="C69" s="111"/>
      <c r="D69" s="80" t="s">
        <v>91</v>
      </c>
      <c r="E69" s="78">
        <v>0</v>
      </c>
      <c r="F69" s="78">
        <v>0</v>
      </c>
      <c r="G69" s="78">
        <v>0</v>
      </c>
      <c r="H69" s="78">
        <v>0</v>
      </c>
      <c r="I69" s="78">
        <v>0</v>
      </c>
      <c r="J69" s="42">
        <f>SUM(E69:I69)</f>
        <v>0</v>
      </c>
      <c r="K69" s="15"/>
    </row>
    <row r="70" spans="1:11" ht="18" customHeight="1" x14ac:dyDescent="0.2">
      <c r="A70" s="15"/>
      <c r="B70" s="110" t="s">
        <v>92</v>
      </c>
      <c r="C70" s="111"/>
      <c r="D70" s="80" t="s">
        <v>91</v>
      </c>
      <c r="E70" s="78">
        <v>0</v>
      </c>
      <c r="F70" s="78">
        <v>0</v>
      </c>
      <c r="G70" s="78">
        <v>0</v>
      </c>
      <c r="H70" s="78">
        <v>0</v>
      </c>
      <c r="I70" s="78">
        <v>0</v>
      </c>
      <c r="J70" s="42">
        <f>SUM(E70:I70)</f>
        <v>0</v>
      </c>
      <c r="K70" s="15"/>
    </row>
    <row r="71" spans="1:11" ht="18" customHeight="1" x14ac:dyDescent="0.2">
      <c r="A71" s="15"/>
      <c r="B71" s="110" t="s">
        <v>92</v>
      </c>
      <c r="C71" s="111"/>
      <c r="D71" s="80" t="s">
        <v>91</v>
      </c>
      <c r="E71" s="78">
        <v>0</v>
      </c>
      <c r="F71" s="78">
        <v>0</v>
      </c>
      <c r="G71" s="78">
        <v>0</v>
      </c>
      <c r="H71" s="78">
        <v>0</v>
      </c>
      <c r="I71" s="78">
        <v>0</v>
      </c>
      <c r="J71" s="42">
        <f>SUM(E71:I71)</f>
        <v>0</v>
      </c>
      <c r="K71" s="15"/>
    </row>
    <row r="72" spans="1:11" ht="18" customHeight="1" thickBot="1" x14ac:dyDescent="0.25">
      <c r="A72" s="15"/>
      <c r="B72" s="112" t="s">
        <v>92</v>
      </c>
      <c r="C72" s="113"/>
      <c r="D72" s="81" t="s">
        <v>91</v>
      </c>
      <c r="E72" s="79">
        <v>0</v>
      </c>
      <c r="F72" s="79">
        <v>0</v>
      </c>
      <c r="G72" s="79">
        <v>0</v>
      </c>
      <c r="H72" s="79">
        <v>0</v>
      </c>
      <c r="I72" s="79">
        <v>0</v>
      </c>
      <c r="J72" s="82">
        <f>SUM(E72:I72)</f>
        <v>0</v>
      </c>
      <c r="K72" s="15"/>
    </row>
    <row r="73" spans="1:11" ht="4.5" customHeight="1" thickBot="1" x14ac:dyDescent="0.25">
      <c r="A73" s="15"/>
      <c r="B73" s="55"/>
      <c r="C73" s="55"/>
      <c r="D73" s="55"/>
      <c r="E73" s="55"/>
      <c r="F73" s="55"/>
      <c r="G73" s="55"/>
      <c r="H73" s="55"/>
      <c r="I73" s="55"/>
      <c r="J73" s="55"/>
      <c r="K73" s="15"/>
    </row>
    <row r="74" spans="1:11" ht="108" customHeight="1" thickBot="1" x14ac:dyDescent="0.25">
      <c r="A74" s="15"/>
      <c r="B74" s="96" t="s">
        <v>85</v>
      </c>
      <c r="C74" s="97"/>
      <c r="D74" s="106"/>
      <c r="E74" s="107"/>
      <c r="F74" s="107"/>
      <c r="G74" s="107"/>
      <c r="H74" s="107"/>
      <c r="I74" s="107"/>
      <c r="J74" s="108"/>
      <c r="K74" s="15"/>
    </row>
    <row r="75" spans="1:11" ht="41.25" customHeight="1" thickBot="1" x14ac:dyDescent="0.25">
      <c r="A75" s="15"/>
      <c r="B75" s="96" t="s">
        <v>86</v>
      </c>
      <c r="C75" s="109"/>
      <c r="D75" s="106"/>
      <c r="E75" s="107"/>
      <c r="F75" s="107"/>
      <c r="G75" s="108"/>
      <c r="H75" s="76" t="s">
        <v>87</v>
      </c>
      <c r="I75" s="106"/>
      <c r="J75" s="108"/>
      <c r="K75" s="15"/>
    </row>
    <row r="76" spans="1:11" ht="15" customHeight="1" x14ac:dyDescent="0.2">
      <c r="A76" s="15"/>
      <c r="B76" s="55"/>
      <c r="C76" s="55"/>
      <c r="D76" s="55"/>
      <c r="E76" s="55"/>
      <c r="F76" s="55"/>
      <c r="G76" s="55"/>
      <c r="H76" s="55"/>
      <c r="I76" s="55"/>
      <c r="J76" s="55"/>
      <c r="K76" s="15"/>
    </row>
    <row r="77" spans="1:11" ht="15" hidden="1" customHeight="1" x14ac:dyDescent="0.2"/>
    <row r="78" spans="1:11" ht="26.1" hidden="1" customHeight="1" x14ac:dyDescent="0.2">
      <c r="D78" s="84">
        <v>1</v>
      </c>
      <c r="E78" s="84">
        <f>((70*$D78)+30)*E25</f>
        <v>0</v>
      </c>
      <c r="F78" s="84">
        <f>((70*$D78)+30)*F25</f>
        <v>0</v>
      </c>
      <c r="G78" s="84">
        <f>((70*$D78)+30)*G25</f>
        <v>0</v>
      </c>
      <c r="H78" s="84">
        <f>((70*$D78)+30)*H25</f>
        <v>0</v>
      </c>
      <c r="I78" s="84">
        <f>((70*$D78)+30)*I25</f>
        <v>0</v>
      </c>
      <c r="J78" s="84">
        <f>SUM(E78:I78)</f>
        <v>0</v>
      </c>
    </row>
    <row r="79" spans="1:11" ht="26.1" hidden="1" customHeight="1" x14ac:dyDescent="0.2">
      <c r="D79" s="84">
        <v>1</v>
      </c>
      <c r="E79" s="84">
        <f>((80*$D79)+30)*E26</f>
        <v>0</v>
      </c>
      <c r="F79" s="84">
        <f>((80*$D79)+30)*F26</f>
        <v>0</v>
      </c>
      <c r="G79" s="84">
        <f>((80*$D79)+30)*G26</f>
        <v>0</v>
      </c>
      <c r="H79" s="84">
        <f>((80*$D79)+30)*H26</f>
        <v>0</v>
      </c>
      <c r="I79" s="84">
        <f>((80*$D79)+30)*I26</f>
        <v>0</v>
      </c>
      <c r="J79" s="84">
        <f t="shared" ref="J79:J85" si="11">SUM(E79:I79)</f>
        <v>0</v>
      </c>
    </row>
    <row r="80" spans="1:11" ht="26.1" hidden="1" customHeight="1" x14ac:dyDescent="0.2">
      <c r="D80" s="84">
        <v>2</v>
      </c>
      <c r="E80" s="84">
        <f t="shared" ref="E80:I84" si="12">((70*$D80)+30)*E27</f>
        <v>0</v>
      </c>
      <c r="F80" s="84">
        <f t="shared" si="12"/>
        <v>0</v>
      </c>
      <c r="G80" s="84">
        <f t="shared" si="12"/>
        <v>0</v>
      </c>
      <c r="H80" s="84">
        <f t="shared" si="12"/>
        <v>0</v>
      </c>
      <c r="I80" s="84">
        <f t="shared" si="12"/>
        <v>0</v>
      </c>
      <c r="J80" s="84">
        <f t="shared" si="11"/>
        <v>0</v>
      </c>
    </row>
    <row r="81" spans="4:10" ht="26.1" hidden="1" customHeight="1" x14ac:dyDescent="0.2">
      <c r="D81" s="84">
        <v>3</v>
      </c>
      <c r="E81" s="84">
        <f t="shared" si="12"/>
        <v>0</v>
      </c>
      <c r="F81" s="84">
        <f t="shared" si="12"/>
        <v>0</v>
      </c>
      <c r="G81" s="84">
        <f t="shared" si="12"/>
        <v>0</v>
      </c>
      <c r="H81" s="84">
        <f t="shared" si="12"/>
        <v>0</v>
      </c>
      <c r="I81" s="84">
        <f t="shared" si="12"/>
        <v>0</v>
      </c>
      <c r="J81" s="84">
        <f t="shared" si="11"/>
        <v>0</v>
      </c>
    </row>
    <row r="82" spans="4:10" ht="26.1" hidden="1" customHeight="1" x14ac:dyDescent="0.2">
      <c r="D82" s="84">
        <v>4</v>
      </c>
      <c r="E82" s="84">
        <f t="shared" si="12"/>
        <v>0</v>
      </c>
      <c r="F82" s="84">
        <f t="shared" si="12"/>
        <v>0</v>
      </c>
      <c r="G82" s="84">
        <f t="shared" si="12"/>
        <v>0</v>
      </c>
      <c r="H82" s="84">
        <f t="shared" si="12"/>
        <v>0</v>
      </c>
      <c r="I82" s="84">
        <f t="shared" si="12"/>
        <v>0</v>
      </c>
      <c r="J82" s="84">
        <f t="shared" si="11"/>
        <v>0</v>
      </c>
    </row>
    <row r="83" spans="4:10" ht="26.1" hidden="1" customHeight="1" x14ac:dyDescent="0.2">
      <c r="D83" s="84">
        <v>5</v>
      </c>
      <c r="E83" s="84">
        <f t="shared" si="12"/>
        <v>0</v>
      </c>
      <c r="F83" s="84">
        <f t="shared" si="12"/>
        <v>0</v>
      </c>
      <c r="G83" s="84">
        <f t="shared" si="12"/>
        <v>0</v>
      </c>
      <c r="H83" s="84">
        <f t="shared" si="12"/>
        <v>0</v>
      </c>
      <c r="I83" s="84">
        <f t="shared" si="12"/>
        <v>0</v>
      </c>
      <c r="J83" s="84">
        <f t="shared" si="11"/>
        <v>0</v>
      </c>
    </row>
    <row r="84" spans="4:10" ht="26.1" hidden="1" customHeight="1" x14ac:dyDescent="0.2">
      <c r="D84" s="84">
        <v>6</v>
      </c>
      <c r="E84" s="84">
        <f t="shared" si="12"/>
        <v>0</v>
      </c>
      <c r="F84" s="84">
        <f t="shared" si="12"/>
        <v>0</v>
      </c>
      <c r="G84" s="84">
        <f t="shared" si="12"/>
        <v>0</v>
      </c>
      <c r="H84" s="84">
        <f t="shared" si="12"/>
        <v>0</v>
      </c>
      <c r="I84" s="84">
        <f t="shared" si="12"/>
        <v>0</v>
      </c>
      <c r="J84" s="84">
        <f t="shared" si="11"/>
        <v>0</v>
      </c>
    </row>
    <row r="85" spans="4:10" ht="26.1" hidden="1" customHeight="1" x14ac:dyDescent="0.2">
      <c r="D85" s="14" t="s">
        <v>33</v>
      </c>
      <c r="E85" s="28">
        <f>SUM(E78:E84)</f>
        <v>0</v>
      </c>
      <c r="F85" s="28">
        <f t="shared" ref="F85:I85" si="13">SUM(F78:F84)</f>
        <v>0</v>
      </c>
      <c r="G85" s="28">
        <f t="shared" si="13"/>
        <v>0</v>
      </c>
      <c r="H85" s="28">
        <f t="shared" si="13"/>
        <v>0</v>
      </c>
      <c r="I85" s="28">
        <f t="shared" si="13"/>
        <v>0</v>
      </c>
      <c r="J85" s="28">
        <f t="shared" si="11"/>
        <v>0</v>
      </c>
    </row>
    <row r="86" spans="4:10" ht="26.1" hidden="1" customHeight="1" x14ac:dyDescent="0.2">
      <c r="D86" s="85"/>
      <c r="E86" s="85"/>
      <c r="F86" s="85"/>
      <c r="G86" s="85"/>
      <c r="H86" s="85"/>
      <c r="I86" s="85"/>
      <c r="J86" s="85"/>
    </row>
    <row r="87" spans="4:10" ht="26.1" hidden="1" customHeight="1" x14ac:dyDescent="0.2">
      <c r="D87" s="85"/>
      <c r="E87" s="174" t="s">
        <v>31</v>
      </c>
      <c r="F87" s="175"/>
      <c r="G87" s="175"/>
      <c r="H87" s="175"/>
      <c r="I87" s="175"/>
      <c r="J87" s="86">
        <v>0.5</v>
      </c>
    </row>
    <row r="88" spans="4:10" ht="26.1" hidden="1" customHeight="1" x14ac:dyDescent="0.2">
      <c r="D88" s="85"/>
      <c r="E88" s="174" t="s">
        <v>32</v>
      </c>
      <c r="F88" s="175"/>
      <c r="G88" s="175"/>
      <c r="H88" s="175"/>
      <c r="I88" s="175"/>
      <c r="J88" s="86">
        <v>0.5</v>
      </c>
    </row>
    <row r="89" spans="4:10" ht="26.1" hidden="1" customHeight="1" x14ac:dyDescent="0.2">
      <c r="D89" s="85"/>
      <c r="E89" s="85"/>
      <c r="F89" s="85"/>
      <c r="G89" s="85"/>
      <c r="H89" s="85"/>
      <c r="I89" s="85"/>
      <c r="J89" s="85"/>
    </row>
    <row r="90" spans="4:10" ht="26.1" hidden="1" customHeight="1" x14ac:dyDescent="0.2">
      <c r="D90" s="16" t="s">
        <v>37</v>
      </c>
      <c r="E90" s="17">
        <f>SUMPRODUCT($D78:$D84,E25:E31)</f>
        <v>0</v>
      </c>
      <c r="F90" s="17">
        <f>SUMPRODUCT($D78:$D84,F25:F31)</f>
        <v>0</v>
      </c>
      <c r="G90" s="17">
        <f>SUMPRODUCT($D78:$D84,G25:G31)</f>
        <v>0</v>
      </c>
      <c r="H90" s="17">
        <f>SUMPRODUCT($D78:$D84,H25:H31)</f>
        <v>0</v>
      </c>
      <c r="I90" s="17">
        <f>SUMPRODUCT($D78:$D84,I25:I31)</f>
        <v>0</v>
      </c>
      <c r="J90" s="17">
        <f>SUM(E90:I90)</f>
        <v>0</v>
      </c>
    </row>
    <row r="91" spans="4:10" ht="15" hidden="1" customHeight="1" x14ac:dyDescent="0.2"/>
    <row r="92" spans="4:10" ht="15" hidden="1" customHeight="1" x14ac:dyDescent="0.2"/>
    <row r="93" spans="4:10" ht="15" hidden="1" customHeight="1" x14ac:dyDescent="0.2"/>
    <row r="94" spans="4:10" ht="15" hidden="1" customHeight="1" x14ac:dyDescent="0.2"/>
    <row r="95" spans="4:10" ht="15" hidden="1" customHeight="1" x14ac:dyDescent="0.2"/>
    <row r="96" spans="4:10"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row r="109" ht="15" hidden="1" customHeight="1" x14ac:dyDescent="0.2"/>
  </sheetData>
  <sheetProtection algorithmName="SHA-512" hashValue="FhB10rNdHjHbxyz4kiWMMuLtLgZk557dDV2RTIYp28ecjDhe4F42UeLeZzamwl83MmXeooi2OEdmbJMSWnea1w==" saltValue="jso/oARs0zp2lH2LtO4O3g==" spinCount="100000" sheet="1" autoFilter="0"/>
  <protectedRanges>
    <protectedRange sqref="C9:D16 G9:J16" name="Address_Data"/>
    <protectedRange sqref="E23:I23 E25:I31" name="Number_of_Dwellings"/>
    <protectedRange sqref="D18:J19 D56:J56 D58:E58" name="Requirements"/>
    <protectedRange algorithmName="SHA-512" hashValue="9xzs4s9SxdCH043fO1SPy4hqmYQI8iFnWDD5UEfX2IpwqdI0B6LhznUOydb6JL3gpxwuqEFokl/5hGcxjVw40Q==" saltValue="cc+F5lNCgkHNq4Gk9kA00g==" spinCount="100000" sqref="B69:D72 E65:I72 D74:D75 I75" name="Council_Response"/>
  </protectedRanges>
  <customSheetViews>
    <customSheetView guid="{B9E7929B-6919-4312-A6C0-30515BE112B2}" showGridLines="0" showRowCol="0" outlineSymbols="0" fitToPage="1" hiddenRows="1" hiddenColumns="1" topLeftCell="A51">
      <selection activeCell="E57" sqref="E57"/>
      <pageMargins left="0.23622047244094491" right="0.23622047244094491" top="0.31496062992125984" bottom="0.15748031496062992" header="0.15748031496062992" footer="0.23622047244094491"/>
      <printOptions horizontalCentered="1"/>
      <pageSetup paperSize="9" scale="67" orientation="portrait" r:id="rId1"/>
      <headerFooter alignWithMargins="0"/>
    </customSheetView>
  </customSheetViews>
  <mergeCells count="74">
    <mergeCell ref="E87:I87"/>
    <mergeCell ref="J62:J64"/>
    <mergeCell ref="C11:D11"/>
    <mergeCell ref="C12:D12"/>
    <mergeCell ref="C13:D13"/>
    <mergeCell ref="C14:D14"/>
    <mergeCell ref="C15:D15"/>
    <mergeCell ref="B18:C18"/>
    <mergeCell ref="D18:J18"/>
    <mergeCell ref="G12:J12"/>
    <mergeCell ref="G13:J13"/>
    <mergeCell ref="G14:J14"/>
    <mergeCell ref="G15:J15"/>
    <mergeCell ref="G16:J16"/>
    <mergeCell ref="C16:D16"/>
    <mergeCell ref="F13:F16"/>
    <mergeCell ref="E88:I88"/>
    <mergeCell ref="E39:I39"/>
    <mergeCell ref="J39:J42"/>
    <mergeCell ref="B43:D43"/>
    <mergeCell ref="B46:D46"/>
    <mergeCell ref="B42:D42"/>
    <mergeCell ref="B45:D45"/>
    <mergeCell ref="B39:D40"/>
    <mergeCell ref="B44:D44"/>
    <mergeCell ref="B49:D50"/>
    <mergeCell ref="E49:I49"/>
    <mergeCell ref="J49:J51"/>
    <mergeCell ref="B51:D51"/>
    <mergeCell ref="B52:D52"/>
    <mergeCell ref="B62:D63"/>
    <mergeCell ref="E62:I62"/>
    <mergeCell ref="B2:J2"/>
    <mergeCell ref="B8:D8"/>
    <mergeCell ref="C9:D9"/>
    <mergeCell ref="C10:D10"/>
    <mergeCell ref="B4:J4"/>
    <mergeCell ref="B6:J6"/>
    <mergeCell ref="F10:F12"/>
    <mergeCell ref="F8:J8"/>
    <mergeCell ref="G9:J9"/>
    <mergeCell ref="G10:J10"/>
    <mergeCell ref="G11:J11"/>
    <mergeCell ref="B19:C19"/>
    <mergeCell ref="D19:J19"/>
    <mergeCell ref="E21:I21"/>
    <mergeCell ref="B47:J47"/>
    <mergeCell ref="B56:C56"/>
    <mergeCell ref="D56:J56"/>
    <mergeCell ref="B53:D53"/>
    <mergeCell ref="B54:D54"/>
    <mergeCell ref="J22:J24"/>
    <mergeCell ref="B24:C32"/>
    <mergeCell ref="B23:D23"/>
    <mergeCell ref="B37:J37"/>
    <mergeCell ref="B41:D41"/>
    <mergeCell ref="B69:C69"/>
    <mergeCell ref="B70:C70"/>
    <mergeCell ref="B71:C71"/>
    <mergeCell ref="B72:C72"/>
    <mergeCell ref="B65:D65"/>
    <mergeCell ref="B66:D66"/>
    <mergeCell ref="B67:D67"/>
    <mergeCell ref="B68:D68"/>
    <mergeCell ref="B74:C74"/>
    <mergeCell ref="D74:J74"/>
    <mergeCell ref="B75:C75"/>
    <mergeCell ref="I75:J75"/>
    <mergeCell ref="D75:G75"/>
    <mergeCell ref="B58:C58"/>
    <mergeCell ref="D58:E58"/>
    <mergeCell ref="G58:J58"/>
    <mergeCell ref="B64:D64"/>
    <mergeCell ref="B60:J60"/>
  </mergeCells>
  <phoneticPr fontId="0" type="noConversion"/>
  <conditionalFormatting sqref="E43:J46">
    <cfRule type="cellIs" dxfId="7" priority="13" stopIfTrue="1" operator="greaterThan">
      <formula>0</formula>
    </cfRule>
  </conditionalFormatting>
  <conditionalFormatting sqref="E52:J54">
    <cfRule type="cellIs" dxfId="6" priority="12" stopIfTrue="1" operator="greaterThan">
      <formula>0</formula>
    </cfRule>
  </conditionalFormatting>
  <conditionalFormatting sqref="E65:E67">
    <cfRule type="cellIs" dxfId="5" priority="9" stopIfTrue="1" operator="greaterThan">
      <formula>0</formula>
    </cfRule>
  </conditionalFormatting>
  <conditionalFormatting sqref="E68:E72">
    <cfRule type="cellIs" dxfId="4" priority="6" stopIfTrue="1" operator="greaterThan">
      <formula>0</formula>
    </cfRule>
  </conditionalFormatting>
  <conditionalFormatting sqref="J68:J72">
    <cfRule type="cellIs" dxfId="3" priority="1" stopIfTrue="1" operator="greaterThan">
      <formula>0</formula>
    </cfRule>
  </conditionalFormatting>
  <conditionalFormatting sqref="F65:I67">
    <cfRule type="cellIs" dxfId="2" priority="4" stopIfTrue="1" operator="greaterThan">
      <formula>0</formula>
    </cfRule>
  </conditionalFormatting>
  <conditionalFormatting sqref="F68:I72">
    <cfRule type="cellIs" dxfId="1" priority="3" stopIfTrue="1" operator="greaterThan">
      <formula>0</formula>
    </cfRule>
  </conditionalFormatting>
  <conditionalFormatting sqref="J65:J67">
    <cfRule type="cellIs" dxfId="0" priority="2" stopIfTrue="1" operator="greaterThan">
      <formula>0</formula>
    </cfRule>
  </conditionalFormatting>
  <dataValidations count="13">
    <dataValidation allowBlank="1" showInputMessage="1" showErrorMessage="1" prompt="Please enter their e-mail address" sqref="G16:I16"/>
    <dataValidation allowBlank="1" showInputMessage="1" showErrorMessage="1" prompt="Please enter their phone number" sqref="G15:I15"/>
    <dataValidation allowBlank="1" showInputMessage="1" showErrorMessage="1" prompt="Please enter contact details for the person in your organisation that we can talk to about invoices and payments" sqref="G14:I14"/>
    <dataValidation allowBlank="1" showInputMessage="1" showErrorMessage="1" prompt="Please enter the address that invoices should be sent to" sqref="G10:I13"/>
    <dataValidation type="whole" allowBlank="1" showInputMessage="1" showErrorMessage="1" error="Only whole number allowed in this cell!" sqref="E25:I31">
      <formula1>0</formula1>
      <formula2>999</formula2>
    </dataValidation>
    <dataValidation allowBlank="1" showInputMessage="1" showErrorMessage="1" prompt="Please enter your e-mail address" sqref="C16"/>
    <dataValidation allowBlank="1" showInputMessage="1" showErrorMessage="1" prompt="Please enter your telephone number" sqref="C15"/>
    <dataValidation allowBlank="1" showInputMessage="1" showErrorMessage="1" prompt="Please enter your name" sqref="C14"/>
    <dataValidation allowBlank="1" showInputMessage="1" showErrorMessage="1" prompt="Please enter the full postal address of the premises" sqref="C10:C13"/>
    <dataValidation allowBlank="1" showInputMessage="1" showErrorMessage="1" prompt="Please enter the name for the premises._x000a__x000a_For example, the estate name or building name." sqref="C9"/>
    <dataValidation allowBlank="1" showInputMessage="1" showErrorMessage="1" prompt="Please enter the name of the location, estate, or block for which you are requesting collection information.  TRhis can be the collective name by which it is known or the official designated address" sqref="G9:J9"/>
    <dataValidation type="list" allowBlank="1" showInputMessage="1" showErrorMessage="1" sqref="D69:D72">
      <formula1>"Refuse, Recycling"</formula1>
    </dataValidation>
    <dataValidation type="date" allowBlank="1" showInputMessage="1" showErrorMessage="1" errorTitle="Enter Date" error="Occupation date entered here cannot be earlier than 14 days from now, or later than one year from now." promptTitle="Enter date" prompt="Please advise when the development is expected to be occupied - ie when household waste collections services are needed to start._x000a__x000a_You need to give at least 14 days notice, and can complete this enquiry up to one year ahead." sqref="D58:E58">
      <formula1>NOW()+14</formula1>
      <formula2>NOW()+365</formula2>
    </dataValidation>
  </dataValidations>
  <hyperlinks>
    <hyperlink ref="G58" r:id="rId2"/>
  </hyperlinks>
  <printOptions horizontalCentered="1"/>
  <pageMargins left="0.11811023622047245" right="0.11811023622047245" top="0.31496062992125984" bottom="0.15748031496062992" header="0.15748031496062992" footer="0.23622047244094491"/>
  <pageSetup paperSize="9" scale="75" fitToHeight="2" orientation="portrait" r:id="rId3"/>
  <headerFooter alignWithMargins="0"/>
  <rowBreaks count="1" manualBreakCount="1">
    <brk id="3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9"/>
    <pageSetUpPr fitToPage="1"/>
  </sheetPr>
  <dimension ref="B1:C53"/>
  <sheetViews>
    <sheetView showGridLines="0" showRowColHeaders="0" workbookViewId="0">
      <selection activeCell="C20" sqref="C20"/>
    </sheetView>
  </sheetViews>
  <sheetFormatPr defaultColWidth="0" defaultRowHeight="15" zeroHeight="1" x14ac:dyDescent="0.2"/>
  <cols>
    <col min="1" max="1" width="2.7109375" style="1" customWidth="1"/>
    <col min="2" max="2" width="4" style="1" customWidth="1"/>
    <col min="3" max="3" width="95.7109375" style="10" customWidth="1"/>
    <col min="4" max="4" width="2.42578125" style="1" customWidth="1"/>
    <col min="5" max="16384" width="0" style="1" hidden="1"/>
  </cols>
  <sheetData>
    <row r="1" spans="2:3" ht="14.25" customHeight="1" x14ac:dyDescent="0.2"/>
    <row r="2" spans="2:3" ht="33" customHeight="1" x14ac:dyDescent="0.2">
      <c r="B2" s="205" t="s">
        <v>22</v>
      </c>
      <c r="C2" s="205"/>
    </row>
    <row r="3" spans="2:3" ht="5.25" customHeight="1" x14ac:dyDescent="0.2"/>
    <row r="4" spans="2:3" ht="51" x14ac:dyDescent="0.2">
      <c r="B4" s="12">
        <v>1</v>
      </c>
      <c r="C4" s="13" t="s">
        <v>20</v>
      </c>
    </row>
    <row r="5" spans="2:3" ht="5.25" customHeight="1" x14ac:dyDescent="0.2"/>
    <row r="6" spans="2:3" ht="63.75" x14ac:dyDescent="0.2">
      <c r="B6" s="12">
        <v>2</v>
      </c>
      <c r="C6" s="13" t="s">
        <v>23</v>
      </c>
    </row>
    <row r="7" spans="2:3" ht="5.25" customHeight="1" x14ac:dyDescent="0.2"/>
    <row r="8" spans="2:3" ht="51" x14ac:dyDescent="0.2">
      <c r="B8" s="12">
        <v>3</v>
      </c>
      <c r="C8" s="13" t="s">
        <v>24</v>
      </c>
    </row>
    <row r="9" spans="2:3" ht="5.25" customHeight="1" x14ac:dyDescent="0.2"/>
    <row r="10" spans="2:3" ht="38.25" x14ac:dyDescent="0.2">
      <c r="B10" s="12">
        <v>4</v>
      </c>
      <c r="C10" s="13" t="s">
        <v>26</v>
      </c>
    </row>
    <row r="11" spans="2:3" ht="5.25" customHeight="1" x14ac:dyDescent="0.2"/>
    <row r="12" spans="2:3" ht="63.75" x14ac:dyDescent="0.2">
      <c r="B12" s="12">
        <v>5</v>
      </c>
      <c r="C12" s="13" t="s">
        <v>50</v>
      </c>
    </row>
    <row r="13" spans="2:3" ht="5.25" customHeight="1" x14ac:dyDescent="0.2"/>
    <row r="14" spans="2:3" ht="51" x14ac:dyDescent="0.2">
      <c r="B14" s="12">
        <v>6</v>
      </c>
      <c r="C14" s="13" t="s">
        <v>25</v>
      </c>
    </row>
    <row r="15" spans="2:3" ht="5.25" customHeight="1" x14ac:dyDescent="0.2"/>
    <row r="16" spans="2:3" ht="63.75" x14ac:dyDescent="0.2">
      <c r="B16" s="12">
        <v>7</v>
      </c>
      <c r="C16" s="13" t="s">
        <v>27</v>
      </c>
    </row>
    <row r="17" spans="2:3" ht="5.25" customHeight="1" x14ac:dyDescent="0.2"/>
    <row r="18" spans="2:3" ht="51" x14ac:dyDescent="0.2">
      <c r="B18" s="12">
        <v>8</v>
      </c>
      <c r="C18" s="13" t="s">
        <v>28</v>
      </c>
    </row>
    <row r="19" spans="2:3" ht="5.25" customHeight="1" x14ac:dyDescent="0.2"/>
    <row r="20" spans="2:3" ht="25.5" x14ac:dyDescent="0.2">
      <c r="B20" s="12">
        <v>9</v>
      </c>
      <c r="C20" s="13" t="s">
        <v>19</v>
      </c>
    </row>
    <row r="21" spans="2:3" ht="5.25" customHeight="1" x14ac:dyDescent="0.2"/>
    <row r="22" spans="2:3" ht="51" x14ac:dyDescent="0.2">
      <c r="B22" s="12">
        <v>10</v>
      </c>
      <c r="C22" s="13" t="s">
        <v>51</v>
      </c>
    </row>
    <row r="23" spans="2:3" ht="5.25" customHeight="1" x14ac:dyDescent="0.2"/>
    <row r="24" spans="2:3" ht="51" x14ac:dyDescent="0.2">
      <c r="B24" s="12">
        <v>11</v>
      </c>
      <c r="C24" s="13" t="s">
        <v>21</v>
      </c>
    </row>
    <row r="25" spans="2:3" ht="5.25" customHeight="1" x14ac:dyDescent="0.2"/>
    <row r="26" spans="2:3" ht="53.25" customHeight="1" x14ac:dyDescent="0.2">
      <c r="B26" s="12">
        <v>12</v>
      </c>
      <c r="C26" s="13" t="s">
        <v>29</v>
      </c>
    </row>
    <row r="27" spans="2:3" ht="5.25" customHeight="1" x14ac:dyDescent="0.2"/>
    <row r="28" spans="2:3" ht="65.25" customHeight="1" x14ac:dyDescent="0.2">
      <c r="B28" s="12">
        <v>13</v>
      </c>
      <c r="C28" s="13" t="s">
        <v>30</v>
      </c>
    </row>
    <row r="29" spans="2:3" ht="13.5" customHeight="1" x14ac:dyDescent="0.2">
      <c r="B29" s="11"/>
    </row>
    <row r="30" spans="2:3" hidden="1" x14ac:dyDescent="0.2">
      <c r="B30" s="11"/>
    </row>
    <row r="31" spans="2:3" hidden="1" x14ac:dyDescent="0.2"/>
    <row r="32" spans="2:3" hidden="1" x14ac:dyDescent="0.2"/>
    <row r="33" s="1" customFormat="1" hidden="1" x14ac:dyDescent="0.2"/>
    <row r="34" s="1" customFormat="1" hidden="1" x14ac:dyDescent="0.2"/>
    <row r="35" s="1" customFormat="1" hidden="1" x14ac:dyDescent="0.2"/>
    <row r="36" s="1" customFormat="1" hidden="1" x14ac:dyDescent="0.2"/>
    <row r="37" s="1" customFormat="1" hidden="1" x14ac:dyDescent="0.2"/>
    <row r="38" s="1" customFormat="1" hidden="1" x14ac:dyDescent="0.2"/>
    <row r="39" s="1" customFormat="1" hidden="1" x14ac:dyDescent="0.2"/>
    <row r="40" s="1" customFormat="1" hidden="1" x14ac:dyDescent="0.2"/>
    <row r="41" s="1" customFormat="1" hidden="1" x14ac:dyDescent="0.2"/>
    <row r="42" s="1" customFormat="1" hidden="1" x14ac:dyDescent="0.2"/>
    <row r="43" s="1" customFormat="1" hidden="1" x14ac:dyDescent="0.2"/>
    <row r="44" s="1" customFormat="1" hidden="1" x14ac:dyDescent="0.2"/>
    <row r="45" s="1" customFormat="1" hidden="1" x14ac:dyDescent="0.2"/>
    <row r="46" s="1" customFormat="1" hidden="1" x14ac:dyDescent="0.2"/>
    <row r="47" s="1" customFormat="1" hidden="1" x14ac:dyDescent="0.2"/>
    <row r="48" s="1" customFormat="1" hidden="1" x14ac:dyDescent="0.2"/>
    <row r="49" s="1" customFormat="1" hidden="1" x14ac:dyDescent="0.2"/>
    <row r="50" s="1" customFormat="1" hidden="1" x14ac:dyDescent="0.2"/>
    <row r="51" s="1" customFormat="1" hidden="1" x14ac:dyDescent="0.2"/>
    <row r="52" s="1" customFormat="1" hidden="1" x14ac:dyDescent="0.2"/>
    <row r="53" s="1" customFormat="1" hidden="1" x14ac:dyDescent="0.2"/>
  </sheetData>
  <sheetProtection password="E5C4" sheet="1" objects="1" scenarios="1"/>
  <customSheetViews>
    <customSheetView guid="{B9E7929B-6919-4312-A6C0-30515BE112B2}" showGridLines="0" showRowCol="0" fitToPage="1" hiddenRows="1" hiddenColumns="1">
      <selection activeCell="A11" sqref="A1:XFD1048576"/>
      <pageMargins left="0.19685039370078741" right="0.15748031496062992" top="0.78740157480314965" bottom="0.39370078740157483" header="0.51181102362204722" footer="0.51181102362204722"/>
      <pageSetup paperSize="9" scale="96" orientation="portrait" r:id="rId1"/>
      <headerFooter alignWithMargins="0"/>
    </customSheetView>
  </customSheetViews>
  <mergeCells count="1">
    <mergeCell ref="B2:C2"/>
  </mergeCells>
  <phoneticPr fontId="3" type="noConversion"/>
  <pageMargins left="0.19685039370078741" right="0.15748031496062992" top="0.78740157480314965" bottom="0.39370078740157483" header="0.51181102362204722" footer="0.51181102362204722"/>
  <pageSetup paperSize="9" scale="96"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showRowColHeaders="0" topLeftCell="A13" workbookViewId="0">
      <selection activeCell="D23" sqref="D23"/>
    </sheetView>
  </sheetViews>
  <sheetFormatPr defaultColWidth="0" defaultRowHeight="15" zeroHeight="1" x14ac:dyDescent="0.2"/>
  <cols>
    <col min="1" max="1" width="2.7109375" style="1" customWidth="1"/>
    <col min="2" max="2" width="4" style="1" customWidth="1"/>
    <col min="3" max="3" width="19.28515625" style="10" customWidth="1"/>
    <col min="4" max="4" width="91.85546875" style="1" customWidth="1"/>
    <col min="5" max="5" width="2.42578125" style="1" customWidth="1"/>
    <col min="6" max="16384" width="9.140625" style="1" hidden="1"/>
  </cols>
  <sheetData>
    <row r="1" spans="2:4" ht="14.25" customHeight="1" thickBot="1" x14ac:dyDescent="0.25"/>
    <row r="2" spans="2:4" ht="33" customHeight="1" x14ac:dyDescent="0.2">
      <c r="B2" s="206" t="s">
        <v>64</v>
      </c>
      <c r="C2" s="207"/>
      <c r="D2" s="208"/>
    </row>
    <row r="3" spans="2:4" ht="5.25" customHeight="1" x14ac:dyDescent="0.2">
      <c r="B3" s="66"/>
      <c r="C3" s="67"/>
      <c r="D3" s="68"/>
    </row>
    <row r="4" spans="2:4" ht="41.25" customHeight="1" x14ac:dyDescent="0.2">
      <c r="B4" s="69">
        <v>1</v>
      </c>
      <c r="C4" s="70" t="s">
        <v>65</v>
      </c>
      <c r="D4" s="71" t="s">
        <v>70</v>
      </c>
    </row>
    <row r="5" spans="2:4" ht="5.25" customHeight="1" x14ac:dyDescent="0.2">
      <c r="B5" s="66"/>
      <c r="C5" s="67"/>
      <c r="D5" s="71"/>
    </row>
    <row r="6" spans="2:4" ht="51" x14ac:dyDescent="0.2">
      <c r="B6" s="69">
        <v>2</v>
      </c>
      <c r="C6" s="70" t="s">
        <v>80</v>
      </c>
      <c r="D6" s="71" t="s">
        <v>66</v>
      </c>
    </row>
    <row r="7" spans="2:4" ht="5.25" customHeight="1" x14ac:dyDescent="0.2">
      <c r="B7" s="66"/>
      <c r="C7" s="67"/>
      <c r="D7" s="71"/>
    </row>
    <row r="8" spans="2:4" ht="63.75" x14ac:dyDescent="0.2">
      <c r="B8" s="69">
        <v>3</v>
      </c>
      <c r="C8" s="70" t="s">
        <v>81</v>
      </c>
      <c r="D8" s="71" t="s">
        <v>82</v>
      </c>
    </row>
    <row r="9" spans="2:4" ht="5.25" customHeight="1" x14ac:dyDescent="0.2">
      <c r="B9" s="66"/>
      <c r="C9" s="67"/>
      <c r="D9" s="71"/>
    </row>
    <row r="10" spans="2:4" ht="25.5" x14ac:dyDescent="0.2">
      <c r="B10" s="69">
        <v>4</v>
      </c>
      <c r="C10" s="70" t="s">
        <v>67</v>
      </c>
      <c r="D10" s="71" t="s">
        <v>68</v>
      </c>
    </row>
    <row r="11" spans="2:4" ht="5.25" customHeight="1" x14ac:dyDescent="0.2">
      <c r="B11" s="66"/>
      <c r="C11" s="70"/>
      <c r="D11" s="71"/>
    </row>
    <row r="12" spans="2:4" ht="76.5" x14ac:dyDescent="0.2">
      <c r="B12" s="69">
        <v>5</v>
      </c>
      <c r="C12" s="70" t="s">
        <v>69</v>
      </c>
      <c r="D12" s="71" t="s">
        <v>72</v>
      </c>
    </row>
    <row r="13" spans="2:4" ht="5.25" customHeight="1" x14ac:dyDescent="0.2">
      <c r="B13" s="66"/>
      <c r="C13" s="70"/>
      <c r="D13" s="71"/>
    </row>
    <row r="14" spans="2:4" ht="38.25" x14ac:dyDescent="0.2">
      <c r="B14" s="69">
        <v>6</v>
      </c>
      <c r="C14" s="70" t="s">
        <v>71</v>
      </c>
      <c r="D14" s="71" t="s">
        <v>73</v>
      </c>
    </row>
    <row r="15" spans="2:4" ht="5.25" customHeight="1" x14ac:dyDescent="0.2">
      <c r="B15" s="66"/>
      <c r="C15" s="70"/>
      <c r="D15" s="71"/>
    </row>
    <row r="16" spans="2:4" x14ac:dyDescent="0.2">
      <c r="B16" s="69">
        <v>7</v>
      </c>
      <c r="C16" s="209" t="s">
        <v>74</v>
      </c>
      <c r="D16" s="71" t="s">
        <v>75</v>
      </c>
    </row>
    <row r="17" spans="2:4" x14ac:dyDescent="0.2">
      <c r="B17" s="69"/>
      <c r="C17" s="209"/>
      <c r="D17" s="72" t="s">
        <v>79</v>
      </c>
    </row>
    <row r="18" spans="2:4" x14ac:dyDescent="0.2">
      <c r="B18" s="66"/>
      <c r="C18" s="209"/>
      <c r="D18" s="71" t="s">
        <v>76</v>
      </c>
    </row>
    <row r="19" spans="2:4" x14ac:dyDescent="0.2">
      <c r="B19" s="69"/>
      <c r="C19" s="209"/>
      <c r="D19" s="72" t="s">
        <v>77</v>
      </c>
    </row>
    <row r="20" spans="2:4" ht="5.25" customHeight="1" x14ac:dyDescent="0.2">
      <c r="B20" s="66"/>
      <c r="C20" s="70"/>
      <c r="D20" s="71"/>
    </row>
    <row r="21" spans="2:4" ht="38.25" x14ac:dyDescent="0.2">
      <c r="B21" s="69">
        <v>8</v>
      </c>
      <c r="C21" s="70" t="s">
        <v>78</v>
      </c>
      <c r="D21" s="71" t="s">
        <v>83</v>
      </c>
    </row>
    <row r="22" spans="2:4" ht="5.25" customHeight="1" x14ac:dyDescent="0.2">
      <c r="B22" s="66"/>
      <c r="C22" s="70"/>
      <c r="D22" s="71"/>
    </row>
    <row r="23" spans="2:4" ht="89.25" x14ac:dyDescent="0.2">
      <c r="B23" s="69">
        <v>9</v>
      </c>
      <c r="C23" s="70" t="s">
        <v>95</v>
      </c>
      <c r="D23" s="71" t="s">
        <v>96</v>
      </c>
    </row>
    <row r="24" spans="2:4" x14ac:dyDescent="0.2">
      <c r="B24" s="69"/>
      <c r="C24" s="70"/>
      <c r="D24" s="72" t="s">
        <v>93</v>
      </c>
    </row>
    <row r="25" spans="2:4" ht="5.25" customHeight="1" thickBot="1" x14ac:dyDescent="0.25">
      <c r="B25" s="73"/>
      <c r="C25" s="74"/>
      <c r="D25" s="75"/>
    </row>
    <row r="26" spans="2:4" x14ac:dyDescent="0.2">
      <c r="B26" s="12"/>
      <c r="C26" s="13"/>
      <c r="D26" s="13"/>
    </row>
    <row r="27" spans="2:4" ht="5.25" hidden="1" customHeight="1" x14ac:dyDescent="0.2">
      <c r="C27" s="13"/>
      <c r="D27" s="13"/>
    </row>
    <row r="28" spans="2:4" hidden="1" x14ac:dyDescent="0.2">
      <c r="B28" s="12"/>
      <c r="C28" s="13"/>
      <c r="D28" s="13"/>
    </row>
    <row r="29" spans="2:4" ht="5.25" hidden="1" customHeight="1" x14ac:dyDescent="0.2">
      <c r="C29" s="13"/>
      <c r="D29" s="13"/>
    </row>
    <row r="30" spans="2:4" hidden="1" x14ac:dyDescent="0.2">
      <c r="B30" s="12"/>
      <c r="C30" s="13"/>
      <c r="D30" s="13"/>
    </row>
    <row r="31" spans="2:4" ht="5.25" hidden="1" customHeight="1" x14ac:dyDescent="0.2">
      <c r="C31" s="13"/>
      <c r="D31" s="13"/>
    </row>
    <row r="32" spans="2:4" ht="53.25" hidden="1" customHeight="1" x14ac:dyDescent="0.2">
      <c r="B32" s="12"/>
      <c r="C32" s="13"/>
      <c r="D32" s="13"/>
    </row>
    <row r="33" spans="2:4" ht="5.25" hidden="1" customHeight="1" x14ac:dyDescent="0.2">
      <c r="C33" s="13"/>
      <c r="D33" s="13"/>
    </row>
    <row r="34" spans="2:4" ht="65.25" hidden="1" customHeight="1" x14ac:dyDescent="0.2">
      <c r="B34" s="12"/>
      <c r="C34" s="13"/>
      <c r="D34" s="13"/>
    </row>
    <row r="35" spans="2:4" ht="13.5" hidden="1" customHeight="1" x14ac:dyDescent="0.2">
      <c r="B35" s="11"/>
      <c r="C35" s="13"/>
      <c r="D35" s="13"/>
    </row>
    <row r="36" spans="2:4" hidden="1" x14ac:dyDescent="0.2">
      <c r="B36" s="11"/>
      <c r="C36" s="13"/>
      <c r="D36" s="13"/>
    </row>
    <row r="37" spans="2:4" hidden="1" x14ac:dyDescent="0.2"/>
    <row r="38" spans="2:4" hidden="1" x14ac:dyDescent="0.2"/>
    <row r="39" spans="2:4" hidden="1" x14ac:dyDescent="0.2"/>
    <row r="40" spans="2:4" hidden="1" x14ac:dyDescent="0.2"/>
    <row r="41" spans="2:4" hidden="1" x14ac:dyDescent="0.2">
      <c r="C41" s="1"/>
    </row>
    <row r="42" spans="2:4" hidden="1" x14ac:dyDescent="0.2">
      <c r="C42" s="1"/>
    </row>
    <row r="43" spans="2:4" hidden="1" x14ac:dyDescent="0.2">
      <c r="C43" s="1"/>
    </row>
    <row r="44" spans="2:4" hidden="1" x14ac:dyDescent="0.2">
      <c r="C44" s="1"/>
    </row>
    <row r="45" spans="2:4" hidden="1" x14ac:dyDescent="0.2">
      <c r="C45" s="1"/>
    </row>
    <row r="46" spans="2:4" hidden="1" x14ac:dyDescent="0.2">
      <c r="C46" s="1"/>
    </row>
    <row r="47" spans="2:4" hidden="1" x14ac:dyDescent="0.2">
      <c r="C47" s="1"/>
    </row>
    <row r="48" spans="2:4" hidden="1" x14ac:dyDescent="0.2">
      <c r="C48" s="1"/>
    </row>
    <row r="49" spans="3:3" hidden="1" x14ac:dyDescent="0.2">
      <c r="C49" s="1"/>
    </row>
    <row r="50" spans="3:3" hidden="1" x14ac:dyDescent="0.2">
      <c r="C50" s="1"/>
    </row>
    <row r="51" spans="3:3" hidden="1" x14ac:dyDescent="0.2">
      <c r="C51" s="1"/>
    </row>
    <row r="52" spans="3:3" hidden="1" x14ac:dyDescent="0.2">
      <c r="C52" s="1"/>
    </row>
    <row r="53" spans="3:3" hidden="1" x14ac:dyDescent="0.2">
      <c r="C53" s="1"/>
    </row>
    <row r="54" spans="3:3" hidden="1" x14ac:dyDescent="0.2">
      <c r="C54" s="1"/>
    </row>
    <row r="55" spans="3:3" hidden="1" x14ac:dyDescent="0.2">
      <c r="C55" s="1"/>
    </row>
    <row r="56" spans="3:3" hidden="1" x14ac:dyDescent="0.2">
      <c r="C56" s="1"/>
    </row>
    <row r="57" spans="3:3" hidden="1" x14ac:dyDescent="0.2">
      <c r="C57" s="1"/>
    </row>
    <row r="58" spans="3:3" hidden="1" x14ac:dyDescent="0.2">
      <c r="C58" s="1"/>
    </row>
    <row r="59" spans="3:3" hidden="1" x14ac:dyDescent="0.2">
      <c r="C59" s="1"/>
    </row>
    <row r="60" spans="3:3" hidden="1" x14ac:dyDescent="0.2">
      <c r="C60" s="1"/>
    </row>
    <row r="61" spans="3:3" hidden="1" x14ac:dyDescent="0.2">
      <c r="C61" s="1"/>
    </row>
  </sheetData>
  <customSheetViews>
    <customSheetView guid="{B9E7929B-6919-4312-A6C0-30515BE112B2}" showGridLines="0" showRowCol="0" hiddenRows="1" hiddenColumns="1">
      <selection activeCell="A24" sqref="A24:XFD32"/>
      <pageMargins left="0.7" right="0.7" top="0.75" bottom="0.75" header="0.3" footer="0.3"/>
      <pageSetup paperSize="9" orientation="portrait" r:id="rId1"/>
    </customSheetView>
  </customSheetViews>
  <mergeCells count="2">
    <mergeCell ref="B2:D2"/>
    <mergeCell ref="C16:C19"/>
  </mergeCells>
  <hyperlinks>
    <hyperlink ref="D17" r:id="rId2"/>
    <hyperlink ref="D19" r:id="rId3"/>
    <hyperlink ref="D24"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Number of bins to issue</vt:lpstr>
      <vt:lpstr>New Communal Service Enquiry</vt:lpstr>
      <vt:lpstr>General Service Requirements</vt:lpstr>
      <vt:lpstr>General Guidance</vt:lpstr>
      <vt:lpstr>'General Service Requirements'!Print_Area</vt:lpstr>
      <vt:lpstr>'New Communal Service Enquiry'!Print_Area</vt:lpstr>
      <vt:lpstr>Recyclable_Allocation</vt:lpstr>
      <vt:lpstr>Recycling_capacity</vt:lpstr>
      <vt:lpstr>Residual_Allocation</vt:lpstr>
      <vt:lpstr>Residual_Capacity</vt:lpstr>
    </vt:vector>
  </TitlesOfParts>
  <Company>London Borough of Southwark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Nick.Chaple@southwark.gov.uk</dc:creator>
  <cp:lastModifiedBy>Greenhalf, Michael</cp:lastModifiedBy>
  <cp:lastPrinted>2022-06-15T10:44:33Z</cp:lastPrinted>
  <dcterms:created xsi:type="dcterms:W3CDTF">2010-09-09T11:42:08Z</dcterms:created>
  <dcterms:modified xsi:type="dcterms:W3CDTF">2023-03-27T12:30:06Z</dcterms:modified>
</cp:coreProperties>
</file>